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firstSheet="1" activeTab="1"/>
  </bookViews>
  <sheets>
    <sheet name="celkové pořadí" sheetId="1" r:id="rId1"/>
    <sheet name="1.A" sheetId="2" r:id="rId2"/>
    <sheet name="1.B" sheetId="3" r:id="rId3"/>
    <sheet name="2.A" sheetId="4" r:id="rId4"/>
    <sheet name="2.B" sheetId="5" r:id="rId5"/>
    <sheet name="3.A" sheetId="6" r:id="rId6"/>
    <sheet name="3.B" sheetId="7" r:id="rId7"/>
    <sheet name="4.A" sheetId="8" r:id="rId8"/>
    <sheet name="4.B" sheetId="9" r:id="rId9"/>
    <sheet name="5.A" sheetId="10" r:id="rId10"/>
    <sheet name="5.B" sheetId="11" r:id="rId11"/>
    <sheet name="6.A" sheetId="12" r:id="rId12"/>
    <sheet name="6.B" sheetId="13" r:id="rId13"/>
    <sheet name="7.A" sheetId="14" r:id="rId14"/>
    <sheet name="8.A" sheetId="15" r:id="rId15"/>
    <sheet name="8.B" sheetId="16" r:id="rId16"/>
    <sheet name="9.A" sheetId="17" r:id="rId17"/>
    <sheet name="9.B" sheetId="18" r:id="rId18"/>
  </sheets>
  <definedNames>
    <definedName name="_xlnm.Print_Area" localSheetId="0">'celkové pořadí'!$A$1:$E$47</definedName>
    <definedName name="Z_6342C758_A72A_4266_AD46_B85FAE220573_.wvu.FilterData" localSheetId="0" hidden="1">'celkové pořadí'!#REF!</definedName>
    <definedName name="Z_6342C758_A72A_4266_AD46_B85FAE220573_.wvu.PrintArea" localSheetId="0" hidden="1">'celkové pořadí'!$B$1:$D$41</definedName>
  </definedNames>
  <calcPr calcMode="manual" fullCalcOnLoad="1"/>
</workbook>
</file>

<file path=xl/sharedStrings.xml><?xml version="1.0" encoding="utf-8"?>
<sst xmlns="http://schemas.openxmlformats.org/spreadsheetml/2006/main" count="1004" uniqueCount="464">
  <si>
    <t>1.A</t>
  </si>
  <si>
    <t>Blinková</t>
  </si>
  <si>
    <t>Simona</t>
  </si>
  <si>
    <t>Dostrašil</t>
  </si>
  <si>
    <t>David</t>
  </si>
  <si>
    <t>Folbergerová</t>
  </si>
  <si>
    <t>Helena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</si>
  <si>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</si>
  <si>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</si>
  <si>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</si>
  <si>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</si>
  <si>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</si>
  <si>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</si>
  <si>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</si>
  <si>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</si>
  <si>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</si>
  <si>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</si>
  <si>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</si>
  <si>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</si>
  <si>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</si>
  <si>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</si>
  <si>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</si>
  <si>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</si>
  <si>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</si>
  <si>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</si>
  <si>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</si>
  <si>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</si>
  <si>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</si>
  <si>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</si>
  <si>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</si>
  <si>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</si>
  <si>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</si>
  <si>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</si>
  <si>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</si>
  <si>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</si>
  <si>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</si>
  <si>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</si>
  <si>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</si>
  <si>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</si>
  <si>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</si>
  <si>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</si>
  <si>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</si>
  <si>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</si>
  <si>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</si>
  <si>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</si>
  <si>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</si>
  <si>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</si>
  <si>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</si>
  <si>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</si>
  <si>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</si>
  <si>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</si>
  <si>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</si>
  <si>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</si>
  <si>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</si>
  <si>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</si>
  <si>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</si>
  <si>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</si>
  <si>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</si>
  <si>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</si>
  <si>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</si>
  <si>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</si>
  <si>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</si>
  <si>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</si>
  <si>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</si>
  <si>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</si>
  <si>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</si>
  <si>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</si>
  <si>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</si>
  <si>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Vojtěch</t>
  </si>
  <si>
    <t>Sabina</t>
  </si>
  <si>
    <t>Nikol</t>
  </si>
  <si>
    <t>Kristýna</t>
  </si>
  <si>
    <t>Krupička</t>
  </si>
  <si>
    <t>Zuzana</t>
  </si>
  <si>
    <t>Polák</t>
  </si>
  <si>
    <t>Petr</t>
  </si>
  <si>
    <t>Lucie</t>
  </si>
  <si>
    <t>Eva</t>
  </si>
  <si>
    <t>2.B</t>
  </si>
  <si>
    <t>Barbora</t>
  </si>
  <si>
    <t>Malina</t>
  </si>
  <si>
    <t>Vít</t>
  </si>
  <si>
    <t>Müller</t>
  </si>
  <si>
    <t>Pavel</t>
  </si>
  <si>
    <t>Martina</t>
  </si>
  <si>
    <t>Dominik</t>
  </si>
  <si>
    <t>Vencová</t>
  </si>
  <si>
    <t>3.A</t>
  </si>
  <si>
    <t>Boboková</t>
  </si>
  <si>
    <t>Hájková</t>
  </si>
  <si>
    <t>Hana</t>
  </si>
  <si>
    <t>Hoffmann</t>
  </si>
  <si>
    <t>Jaček</t>
  </si>
  <si>
    <t>Janečková</t>
  </si>
  <si>
    <t>Jana</t>
  </si>
  <si>
    <t>Kolín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</si>
  <si>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</si>
  <si>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</si>
  <si>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</si>
  <si>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</si>
  <si>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</si>
  <si>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</si>
  <si>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</si>
  <si>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</si>
  <si>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</si>
  <si>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</si>
  <si>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</si>
  <si>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</si>
  <si>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</si>
  <si>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</si>
  <si>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</si>
  <si>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</si>
  <si>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</si>
  <si>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</si>
  <si>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</si>
  <si>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</si>
  <si>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</si>
  <si>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</si>
  <si>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</si>
  <si>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</si>
  <si>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</si>
  <si>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</si>
  <si>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</si>
  <si>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</si>
  <si>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</si>
  <si>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</si>
  <si>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</si>
  <si>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</si>
  <si>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</si>
  <si>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</si>
  <si>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</si>
  <si>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</si>
  <si>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</si>
  <si>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</si>
  <si>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</si>
  <si>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</si>
  <si>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</si>
  <si>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</si>
  <si>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</si>
  <si>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</si>
  <si>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</si>
  <si>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</si>
  <si>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</si>
  <si>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</si>
  <si>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</si>
  <si>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</si>
  <si>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</si>
  <si>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</si>
  <si>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</si>
  <si>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</si>
  <si>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</si>
  <si>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</si>
  <si>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</si>
  <si>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</si>
  <si>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</si>
  <si>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</si>
  <si>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</si>
  <si>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</si>
  <si>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</si>
  <si>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</si>
  <si>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</si>
  <si>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</si>
  <si>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</si>
  <si>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</si>
  <si>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</si>
  <si>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</si>
  <si>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Kofrová</t>
  </si>
  <si>
    <t>Kovář</t>
  </si>
  <si>
    <t>Václav</t>
  </si>
  <si>
    <t>Kučera</t>
  </si>
  <si>
    <t>Peterová</t>
  </si>
  <si>
    <t>Pikešová</t>
  </si>
  <si>
    <t>Pleskotová</t>
  </si>
  <si>
    <t>Pochová</t>
  </si>
  <si>
    <t>Skálová</t>
  </si>
  <si>
    <t>Tomsová</t>
  </si>
  <si>
    <t>Vladař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</si>
  <si>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</si>
  <si>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</si>
  <si>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</si>
  <si>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</si>
  <si>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</si>
  <si>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</si>
  <si>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</si>
  <si>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</si>
  <si>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</si>
  <si>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</si>
  <si>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</si>
  <si>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</si>
  <si>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</si>
  <si>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</si>
  <si>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</si>
  <si>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</si>
  <si>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</si>
  <si>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</si>
  <si>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</si>
  <si>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</si>
  <si>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</si>
  <si>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</si>
  <si>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</si>
  <si>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</si>
  <si>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</si>
  <si>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Kolínský</t>
  </si>
  <si>
    <t>Andrea</t>
  </si>
  <si>
    <t>Lagová</t>
  </si>
  <si>
    <t>Monika</t>
  </si>
  <si>
    <t>Řehka</t>
  </si>
  <si>
    <t>Zmatlíková</t>
  </si>
  <si>
    <t>Maděrová</t>
  </si>
  <si>
    <t>7.A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</si>
  <si>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</si>
  <si>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</si>
  <si>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</si>
  <si>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</si>
  <si>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</si>
  <si>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</si>
  <si>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</si>
  <si>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</si>
  <si>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</si>
  <si>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</si>
  <si>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</si>
  <si>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</si>
  <si>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</si>
  <si>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</si>
  <si>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</si>
  <si>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</si>
  <si>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</si>
  <si>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</si>
  <si>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</si>
  <si>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</si>
  <si>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</si>
  <si>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</si>
  <si>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</si>
  <si>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</si>
  <si>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</si>
  <si>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</si>
  <si>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</si>
  <si>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</si>
  <si>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</si>
  <si>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</si>
  <si>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</si>
  <si>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</si>
  <si>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</si>
  <si>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</si>
  <si>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</si>
  <si>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</si>
  <si>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</si>
  <si>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</si>
  <si>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Kubínová</t>
  </si>
  <si>
    <t>Natálie</t>
  </si>
  <si>
    <t>Podhájecká</t>
  </si>
  <si>
    <t>Habr</t>
  </si>
  <si>
    <t>Salačová</t>
  </si>
  <si>
    <t>Nguyen Ngoc</t>
  </si>
  <si>
    <t xml:space="preserve"> </t>
  </si>
  <si>
    <t>Celkem</t>
  </si>
  <si>
    <t>Scheib</t>
  </si>
  <si>
    <t>celkem:</t>
  </si>
  <si>
    <t>4.B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</si>
  <si>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</si>
  <si>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</si>
  <si>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</si>
  <si>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</si>
  <si>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</si>
  <si>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</si>
  <si>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</si>
  <si>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</si>
  <si>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</si>
  <si>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</si>
  <si>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</si>
  <si>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</si>
  <si>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Štangler</t>
  </si>
  <si>
    <t>Vaňoučková</t>
  </si>
  <si>
    <t>Vejvarová</t>
  </si>
  <si>
    <t>Zeman</t>
  </si>
  <si>
    <t>Firman</t>
  </si>
  <si>
    <t>Kasan</t>
  </si>
  <si>
    <t>Kropáček</t>
  </si>
  <si>
    <t>Kurillová</t>
  </si>
  <si>
    <t>Ljach</t>
  </si>
  <si>
    <t>Mádle</t>
  </si>
  <si>
    <t>Sasková</t>
  </si>
  <si>
    <t>Stříž</t>
  </si>
  <si>
    <t>Šálková</t>
  </si>
  <si>
    <t>Šubrtová</t>
  </si>
  <si>
    <t>Žižková</t>
  </si>
  <si>
    <t>Beneš</t>
  </si>
  <si>
    <t>Malinovský</t>
  </si>
  <si>
    <t>Jaroš</t>
  </si>
  <si>
    <t>Valentýna</t>
  </si>
  <si>
    <t>Štěpán</t>
  </si>
  <si>
    <t>Ryšánková</t>
  </si>
  <si>
    <t>Společné</t>
  </si>
  <si>
    <t>Šádek</t>
  </si>
  <si>
    <t>Čechtický</t>
  </si>
  <si>
    <t>5.B</t>
  </si>
  <si>
    <t xml:space="preserve">Báča </t>
  </si>
  <si>
    <t>Kryštof</t>
  </si>
  <si>
    <t xml:space="preserve">Beníček </t>
  </si>
  <si>
    <t xml:space="preserve">Bublová </t>
  </si>
  <si>
    <t xml:space="preserve">Devátý </t>
  </si>
  <si>
    <t>Michal</t>
  </si>
  <si>
    <t xml:space="preserve">Hrdinová </t>
  </si>
  <si>
    <t>Kmoch</t>
  </si>
  <si>
    <t xml:space="preserve">Kolář </t>
  </si>
  <si>
    <t xml:space="preserve">Kolářová </t>
  </si>
  <si>
    <t>Anna Marie</t>
  </si>
  <si>
    <t xml:space="preserve">Krupičková </t>
  </si>
  <si>
    <t xml:space="preserve">Kulhavý </t>
  </si>
  <si>
    <t xml:space="preserve">Lankáš </t>
  </si>
  <si>
    <t>Johan Jindřich</t>
  </si>
  <si>
    <t>Kristýnka</t>
  </si>
  <si>
    <t xml:space="preserve">Matějčík </t>
  </si>
  <si>
    <t xml:space="preserve">Mitlener </t>
  </si>
  <si>
    <t>Neckář</t>
  </si>
  <si>
    <t>Matyáš</t>
  </si>
  <si>
    <t xml:space="preserve">Öszi </t>
  </si>
  <si>
    <t xml:space="preserve">Paděra </t>
  </si>
  <si>
    <t>Poupová</t>
  </si>
  <si>
    <t xml:space="preserve">Reisiegel </t>
  </si>
  <si>
    <t xml:space="preserve">Sedlák </t>
  </si>
  <si>
    <t>Šimonová</t>
  </si>
  <si>
    <t>Třešňáková</t>
  </si>
  <si>
    <t>Bareš</t>
  </si>
  <si>
    <t xml:space="preserve">Blinka </t>
  </si>
  <si>
    <t xml:space="preserve">Fiala </t>
  </si>
  <si>
    <t xml:space="preserve">Flesner </t>
  </si>
  <si>
    <t xml:space="preserve">Götz </t>
  </si>
  <si>
    <t xml:space="preserve">Grolmusová </t>
  </si>
  <si>
    <t>Amálie</t>
  </si>
  <si>
    <t xml:space="preserve">Holas </t>
  </si>
  <si>
    <t xml:space="preserve">Horňáček </t>
  </si>
  <si>
    <t>Horváth</t>
  </si>
  <si>
    <t>Peter</t>
  </si>
  <si>
    <t xml:space="preserve">Kánský </t>
  </si>
  <si>
    <t xml:space="preserve">Kofrová </t>
  </si>
  <si>
    <t>Mraček</t>
  </si>
  <si>
    <t xml:space="preserve">Nigrin </t>
  </si>
  <si>
    <t xml:space="preserve">Pikešová </t>
  </si>
  <si>
    <t xml:space="preserve">Podešvová  </t>
  </si>
  <si>
    <t xml:space="preserve">Růžička </t>
  </si>
  <si>
    <t>Susová</t>
  </si>
  <si>
    <t xml:space="preserve">Trávníčková </t>
  </si>
  <si>
    <t xml:space="preserve">Vancl </t>
  </si>
  <si>
    <t xml:space="preserve">Vrabec </t>
  </si>
  <si>
    <t>Kastnerová</t>
  </si>
  <si>
    <t>Bohuš</t>
  </si>
  <si>
    <t>Kopecký</t>
  </si>
  <si>
    <t>Viktor</t>
  </si>
  <si>
    <t>Malý</t>
  </si>
  <si>
    <t>Fabien Oldřich</t>
  </si>
  <si>
    <t>Brabec</t>
  </si>
  <si>
    <t>Čeřovský</t>
  </si>
  <si>
    <t>Drbohlavová</t>
  </si>
  <si>
    <t>Faltová</t>
  </si>
  <si>
    <t>Hanušová</t>
  </si>
  <si>
    <t>Hladíková</t>
  </si>
  <si>
    <t>Chlumová</t>
  </si>
  <si>
    <t>Kolář</t>
  </si>
  <si>
    <t>Kratochvílová</t>
  </si>
  <si>
    <t>Lizancová</t>
  </si>
  <si>
    <t>Pavlína</t>
  </si>
  <si>
    <t>Ngo Dinh</t>
  </si>
  <si>
    <t>Viet Hung</t>
  </si>
  <si>
    <t>Olekšák</t>
  </si>
  <si>
    <t>Rabová</t>
  </si>
  <si>
    <t>Spěšný</t>
  </si>
  <si>
    <t>Šmerdová</t>
  </si>
  <si>
    <t>Toušová</t>
  </si>
  <si>
    <t>Baranovský</t>
  </si>
  <si>
    <t>Böhm</t>
  </si>
  <si>
    <t>Bolech</t>
  </si>
  <si>
    <t>Bucharová</t>
  </si>
  <si>
    <t>Černý</t>
  </si>
  <si>
    <t>Hlavatá</t>
  </si>
  <si>
    <t>Horáček</t>
  </si>
  <si>
    <t>Karásek</t>
  </si>
  <si>
    <t>Kašpar</t>
  </si>
  <si>
    <t>Kurtinová</t>
  </si>
  <si>
    <t>Lankaš</t>
  </si>
  <si>
    <t>Novotná</t>
  </si>
  <si>
    <t>Picková</t>
  </si>
  <si>
    <t>Miluše</t>
  </si>
  <si>
    <t>Plischková</t>
  </si>
  <si>
    <t>Poživil</t>
  </si>
  <si>
    <t>Raslová</t>
  </si>
  <si>
    <t>Vondráčková</t>
  </si>
  <si>
    <t>NGUYEN  THI NGOC HUYEN</t>
  </si>
  <si>
    <t xml:space="preserve">Fitsay </t>
  </si>
  <si>
    <t>23.9.</t>
  </si>
  <si>
    <t>Koza</t>
  </si>
  <si>
    <t>Pechatá</t>
  </si>
  <si>
    <t>Bleha</t>
  </si>
  <si>
    <t>Ladislav</t>
  </si>
  <si>
    <t>škola</t>
  </si>
  <si>
    <t>sběrna</t>
  </si>
  <si>
    <t>6.B</t>
  </si>
  <si>
    <t>Šramota</t>
  </si>
  <si>
    <t>Čížová</t>
  </si>
  <si>
    <t>Duda</t>
  </si>
  <si>
    <t>Duchoslavová</t>
  </si>
  <si>
    <t>Fejkl</t>
  </si>
  <si>
    <t xml:space="preserve">Hanušová </t>
  </si>
  <si>
    <t>Linda</t>
  </si>
  <si>
    <t>Kutík</t>
  </si>
  <si>
    <t>Jáchym</t>
  </si>
  <si>
    <t>Lankašová</t>
  </si>
  <si>
    <t>Leontina</t>
  </si>
  <si>
    <t>Patrick</t>
  </si>
  <si>
    <t>Löffler</t>
  </si>
  <si>
    <t>Adam Cédrik</t>
  </si>
  <si>
    <t>Motejlek</t>
  </si>
  <si>
    <t>Salač</t>
  </si>
  <si>
    <t>Schovanec</t>
  </si>
  <si>
    <t>Tajčman</t>
  </si>
  <si>
    <t>Tom</t>
  </si>
  <si>
    <t>Ondřej Tomáš</t>
  </si>
  <si>
    <t>Vaníček</t>
  </si>
  <si>
    <t>Vyšohlíd</t>
  </si>
  <si>
    <t>Beníček</t>
  </si>
  <si>
    <t>Dostálová</t>
  </si>
  <si>
    <t>Egrt</t>
  </si>
  <si>
    <t>Samuel</t>
  </si>
  <si>
    <t>Hamaš</t>
  </si>
  <si>
    <t>Horák</t>
  </si>
  <si>
    <t>Horník</t>
  </si>
  <si>
    <t>Chiba</t>
  </si>
  <si>
    <t>Dan</t>
  </si>
  <si>
    <t>Alžběta</t>
  </si>
  <si>
    <t>Pokorná</t>
  </si>
  <si>
    <t>Ptáčková</t>
  </si>
  <si>
    <t>Pytloun</t>
  </si>
  <si>
    <t>Rulík</t>
  </si>
  <si>
    <t>Slavík</t>
  </si>
  <si>
    <t>Šír</t>
  </si>
  <si>
    <t>Uretschlägerová</t>
  </si>
  <si>
    <t>Vladařová</t>
  </si>
  <si>
    <t>Vogel</t>
  </si>
  <si>
    <t>Šenková</t>
  </si>
  <si>
    <t>Kozová</t>
  </si>
  <si>
    <t>Kreuzová</t>
  </si>
  <si>
    <t>Williams</t>
  </si>
  <si>
    <t>Firlingerová</t>
  </si>
  <si>
    <t xml:space="preserve">Ježková </t>
  </si>
  <si>
    <t>Kutílková</t>
  </si>
  <si>
    <t>Vendula</t>
  </si>
  <si>
    <t>Had</t>
  </si>
  <si>
    <t>Antonín</t>
  </si>
  <si>
    <t>Simon</t>
  </si>
  <si>
    <t>Sankey</t>
  </si>
  <si>
    <t>Maria</t>
  </si>
  <si>
    <t>x</t>
  </si>
  <si>
    <t>Kručovský</t>
  </si>
  <si>
    <t>Horčičková</t>
  </si>
  <si>
    <t>Jacob David</t>
  </si>
  <si>
    <t>Guzík</t>
  </si>
  <si>
    <t>Koten</t>
  </si>
  <si>
    <t>Michala</t>
  </si>
  <si>
    <t>Borek</t>
  </si>
  <si>
    <t>Král</t>
  </si>
  <si>
    <t>Malíková</t>
  </si>
  <si>
    <t>Šedivec</t>
  </si>
  <si>
    <t>Třída</t>
  </si>
  <si>
    <t>45?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</si>
</sst>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20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  <font>
      <b/>
      <sz val="16"/>
      <name val="Arial CE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180" fontId="13" fillId="0" borderId="3" xfId="0" applyNumberFormat="1" applyFont="1" applyBorder="1" applyAlignment="1">
      <alignment horizontal="center"/>
    </xf>
    <xf numFmtId="180" fontId="13" fillId="0" borderId="4" xfId="0" applyNumberFormat="1" applyFont="1" applyBorder="1" applyAlignment="1">
      <alignment horizontal="center"/>
    </xf>
    <xf numFmtId="180" fontId="13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0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180" fontId="15" fillId="0" borderId="0" xfId="0" applyNumberFormat="1" applyFont="1" applyAlignment="1">
      <alignment horizontal="center"/>
    </xf>
    <xf numFmtId="0" fontId="14" fillId="0" borderId="24" xfId="0" applyFont="1" applyFill="1" applyBorder="1" applyAlignment="1">
      <alignment horizontal="center"/>
    </xf>
    <xf numFmtId="180" fontId="13" fillId="0" borderId="25" xfId="0" applyNumberFormat="1" applyFont="1" applyBorder="1" applyAlignment="1" applyProtection="1">
      <alignment horizontal="center"/>
      <protection hidden="1"/>
    </xf>
    <xf numFmtId="180" fontId="13" fillId="0" borderId="3" xfId="0" applyNumberFormat="1" applyFont="1" applyBorder="1" applyAlignment="1" applyProtection="1">
      <alignment horizontal="center"/>
      <protection locked="0"/>
    </xf>
    <xf numFmtId="180" fontId="13" fillId="0" borderId="4" xfId="0" applyNumberFormat="1" applyFont="1" applyBorder="1" applyAlignment="1" applyProtection="1">
      <alignment horizontal="center"/>
      <protection locked="0"/>
    </xf>
    <xf numFmtId="180" fontId="13" fillId="0" borderId="5" xfId="0" applyNumberFormat="1" applyFont="1" applyBorder="1" applyAlignment="1" applyProtection="1">
      <alignment horizontal="center"/>
      <protection locked="0"/>
    </xf>
    <xf numFmtId="180" fontId="2" fillId="0" borderId="26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15" fillId="0" borderId="27" xfId="0" applyNumberFormat="1" applyFont="1" applyBorder="1" applyAlignment="1">
      <alignment horizontal="center"/>
    </xf>
    <xf numFmtId="180" fontId="15" fillId="0" borderId="29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2" fontId="2" fillId="0" borderId="26" xfId="0" applyNumberFormat="1" applyFont="1" applyBorder="1" applyAlignment="1">
      <alignment horizontal="center"/>
    </xf>
    <xf numFmtId="182" fontId="2" fillId="0" borderId="27" xfId="0" applyNumberFormat="1" applyFont="1" applyBorder="1" applyAlignment="1">
      <alignment horizontal="center"/>
    </xf>
    <xf numFmtId="182" fontId="15" fillId="0" borderId="27" xfId="0" applyNumberFormat="1" applyFont="1" applyBorder="1" applyAlignment="1">
      <alignment horizontal="center"/>
    </xf>
    <xf numFmtId="182" fontId="2" fillId="0" borderId="30" xfId="0" applyNumberFormat="1" applyFont="1" applyBorder="1" applyAlignment="1">
      <alignment horizontal="center"/>
    </xf>
    <xf numFmtId="182" fontId="15" fillId="0" borderId="31" xfId="0" applyNumberFormat="1" applyFont="1" applyBorder="1" applyAlignment="1">
      <alignment horizontal="center"/>
    </xf>
    <xf numFmtId="182" fontId="15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0" fontId="2" fillId="0" borderId="27" xfId="0" applyNumberFormat="1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horizontal="center"/>
    </xf>
    <xf numFmtId="180" fontId="15" fillId="0" borderId="27" xfId="0" applyNumberFormat="1" applyFont="1" applyFill="1" applyBorder="1" applyAlignment="1">
      <alignment horizontal="center"/>
    </xf>
    <xf numFmtId="180" fontId="2" fillId="0" borderId="32" xfId="0" applyNumberFormat="1" applyFont="1" applyFill="1" applyBorder="1" applyAlignment="1">
      <alignment horizontal="center"/>
    </xf>
    <xf numFmtId="180" fontId="15" fillId="0" borderId="3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17" fillId="0" borderId="34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6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2" fillId="0" borderId="38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2" fillId="0" borderId="41" xfId="0" applyFont="1" applyBorder="1" applyAlignment="1">
      <alignment/>
    </xf>
    <xf numFmtId="180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42" xfId="0" applyNumberFormat="1" applyFont="1" applyBorder="1" applyAlignment="1">
      <alignment horizontal="center"/>
    </xf>
    <xf numFmtId="182" fontId="2" fillId="0" borderId="7" xfId="0" applyNumberFormat="1" applyFont="1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182" fontId="2" fillId="0" borderId="9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82" fontId="2" fillId="0" borderId="32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182" fontId="12" fillId="0" borderId="0" xfId="0" applyNumberFormat="1" applyFont="1" applyAlignment="1">
      <alignment horizontal="center"/>
    </xf>
    <xf numFmtId="180" fontId="15" fillId="0" borderId="37" xfId="0" applyNumberFormat="1" applyFont="1" applyBorder="1" applyAlignment="1">
      <alignment horizontal="center"/>
    </xf>
    <xf numFmtId="180" fontId="15" fillId="0" borderId="19" xfId="0" applyNumberFormat="1" applyFont="1" applyBorder="1" applyAlignment="1">
      <alignment horizontal="center"/>
    </xf>
    <xf numFmtId="180" fontId="15" fillId="0" borderId="37" xfId="0" applyNumberFormat="1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8" xfId="0" applyNumberFormat="1" applyFont="1" applyFill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2" fontId="15" fillId="0" borderId="43" xfId="0" applyNumberFormat="1" applyFont="1" applyBorder="1" applyAlignment="1">
      <alignment horizontal="center"/>
    </xf>
    <xf numFmtId="182" fontId="2" fillId="0" borderId="18" xfId="0" applyNumberFormat="1" applyFont="1" applyBorder="1" applyAlignment="1">
      <alignment horizontal="center"/>
    </xf>
    <xf numFmtId="182" fontId="2" fillId="0" borderId="19" xfId="0" applyNumberFormat="1" applyFont="1" applyBorder="1" applyAlignment="1">
      <alignment horizontal="center"/>
    </xf>
    <xf numFmtId="182" fontId="2" fillId="0" borderId="33" xfId="0" applyNumberFormat="1" applyFont="1" applyBorder="1" applyAlignment="1">
      <alignment horizontal="center"/>
    </xf>
    <xf numFmtId="180" fontId="13" fillId="0" borderId="3" xfId="0" applyNumberFormat="1" applyFont="1" applyBorder="1" applyAlignment="1" applyProtection="1">
      <alignment horizontal="center"/>
      <protection hidden="1"/>
    </xf>
    <xf numFmtId="180" fontId="15" fillId="0" borderId="15" xfId="0" applyNumberFormat="1" applyFont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180" fontId="15" fillId="0" borderId="17" xfId="0" applyNumberFormat="1" applyFont="1" applyBorder="1" applyAlignment="1">
      <alignment horizontal="center"/>
    </xf>
    <xf numFmtId="180" fontId="15" fillId="0" borderId="15" xfId="0" applyNumberFormat="1" applyFont="1" applyFill="1" applyBorder="1" applyAlignment="1">
      <alignment horizontal="center"/>
    </xf>
    <xf numFmtId="180" fontId="15" fillId="0" borderId="22" xfId="0" applyNumberFormat="1" applyFont="1" applyFill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182" fontId="15" fillId="0" borderId="15" xfId="0" applyNumberFormat="1" applyFont="1" applyBorder="1" applyAlignment="1">
      <alignment horizontal="center"/>
    </xf>
    <xf numFmtId="182" fontId="2" fillId="0" borderId="35" xfId="0" applyNumberFormat="1" applyFont="1" applyBorder="1" applyAlignment="1">
      <alignment horizontal="center"/>
    </xf>
    <xf numFmtId="182" fontId="15" fillId="0" borderId="35" xfId="0" applyNumberFormat="1" applyFont="1" applyBorder="1" applyAlignment="1">
      <alignment horizontal="center"/>
    </xf>
    <xf numFmtId="182" fontId="15" fillId="0" borderId="22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180" fontId="15" fillId="0" borderId="27" xfId="0" applyNumberFormat="1" applyFont="1" applyBorder="1" applyAlignment="1">
      <alignment horizontal="center"/>
    </xf>
    <xf numFmtId="182" fontId="2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2" fillId="0" borderId="47" xfId="0" applyFont="1" applyBorder="1" applyAlignment="1" applyProtection="1">
      <alignment horizontal="center"/>
      <protection locked="0"/>
    </xf>
    <xf numFmtId="0" fontId="17" fillId="0" borderId="47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left" wrapText="1"/>
    </xf>
    <xf numFmtId="0" fontId="2" fillId="0" borderId="47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Fill="1" applyAlignment="1">
      <alignment/>
    </xf>
    <xf numFmtId="180" fontId="2" fillId="0" borderId="14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39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15" fillId="0" borderId="48" xfId="0" applyNumberFormat="1" applyFont="1" applyBorder="1" applyAlignment="1">
      <alignment horizontal="center"/>
    </xf>
    <xf numFmtId="180" fontId="2" fillId="0" borderId="39" xfId="0" applyNumberFormat="1" applyFont="1" applyFill="1" applyBorder="1" applyAlignment="1">
      <alignment horizontal="center"/>
    </xf>
    <xf numFmtId="180" fontId="2" fillId="0" borderId="40" xfId="0" applyNumberFormat="1" applyFont="1" applyFill="1" applyBorder="1" applyAlignment="1">
      <alignment horizontal="center"/>
    </xf>
    <xf numFmtId="180" fontId="15" fillId="0" borderId="48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41" xfId="0" applyNumberFormat="1" applyFont="1" applyFill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2" fontId="2" fillId="0" borderId="39" xfId="0" applyNumberFormat="1" applyFont="1" applyBorder="1" applyAlignment="1">
      <alignment horizontal="center"/>
    </xf>
    <xf numFmtId="182" fontId="2" fillId="0" borderId="4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182" fontId="15" fillId="0" borderId="49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182" fontId="2" fillId="0" borderId="41" xfId="0" applyNumberFormat="1" applyFont="1" applyBorder="1" applyAlignment="1">
      <alignment horizontal="center"/>
    </xf>
    <xf numFmtId="0" fontId="9" fillId="0" borderId="50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180" fontId="13" fillId="0" borderId="0" xfId="0" applyNumberFormat="1" applyFont="1" applyBorder="1" applyAlignment="1" applyProtection="1">
      <alignment horizontal="center"/>
      <protection hidden="1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9" fillId="0" borderId="34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9" fillId="0" borderId="52" xfId="0" applyFont="1" applyFill="1" applyBorder="1" applyAlignment="1">
      <alignment horizontal="left" wrapText="1"/>
    </xf>
    <xf numFmtId="180" fontId="2" fillId="0" borderId="53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80" fontId="13" fillId="0" borderId="4" xfId="0" applyNumberFormat="1" applyFont="1" applyBorder="1" applyAlignment="1" applyProtection="1">
      <alignment horizontal="center"/>
      <protection hidden="1"/>
    </xf>
    <xf numFmtId="180" fontId="13" fillId="0" borderId="5" xfId="0" applyNumberFormat="1" applyFont="1" applyBorder="1" applyAlignment="1" applyProtection="1">
      <alignment horizontal="center"/>
      <protection hidden="1"/>
    </xf>
    <xf numFmtId="0" fontId="4" fillId="0" borderId="1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80" fontId="2" fillId="0" borderId="2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80" fontId="15" fillId="0" borderId="30" xfId="0" applyNumberFormat="1" applyFont="1" applyBorder="1" applyAlignment="1">
      <alignment horizontal="center"/>
    </xf>
    <xf numFmtId="0" fontId="4" fillId="0" borderId="54" xfId="0" applyFont="1" applyBorder="1" applyAlignment="1">
      <alignment horizontal="left"/>
    </xf>
    <xf numFmtId="180" fontId="15" fillId="0" borderId="28" xfId="0" applyNumberFormat="1" applyFont="1" applyBorder="1" applyAlignment="1">
      <alignment horizontal="center"/>
    </xf>
    <xf numFmtId="182" fontId="2" fillId="0" borderId="28" xfId="0" applyNumberFormat="1" applyFont="1" applyBorder="1" applyAlignment="1">
      <alignment horizontal="center"/>
    </xf>
    <xf numFmtId="182" fontId="15" fillId="0" borderId="30" xfId="0" applyNumberFormat="1" applyFont="1" applyBorder="1" applyAlignment="1">
      <alignment horizontal="center"/>
    </xf>
    <xf numFmtId="0" fontId="9" fillId="0" borderId="55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horizontal="left" wrapText="1"/>
    </xf>
    <xf numFmtId="0" fontId="9" fillId="0" borderId="57" xfId="0" applyFont="1" applyFill="1" applyBorder="1" applyAlignment="1">
      <alignment horizontal="left" wrapText="1"/>
    </xf>
    <xf numFmtId="180" fontId="2" fillId="0" borderId="36" xfId="0" applyNumberFormat="1" applyFont="1" applyBorder="1" applyAlignment="1">
      <alignment horizontal="center"/>
    </xf>
    <xf numFmtId="180" fontId="15" fillId="0" borderId="26" xfId="0" applyNumberFormat="1" applyFont="1" applyBorder="1" applyAlignment="1">
      <alignment horizontal="center"/>
    </xf>
    <xf numFmtId="182" fontId="15" fillId="0" borderId="40" xfId="0" applyNumberFormat="1" applyFont="1" applyBorder="1" applyAlignment="1">
      <alignment horizontal="center"/>
    </xf>
    <xf numFmtId="180" fontId="13" fillId="0" borderId="54" xfId="0" applyNumberFormat="1" applyFont="1" applyBorder="1" applyAlignment="1" applyProtection="1">
      <alignment horizontal="center"/>
      <protection hidden="1"/>
    </xf>
    <xf numFmtId="180" fontId="15" fillId="0" borderId="0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49" fontId="16" fillId="0" borderId="23" xfId="0" applyNumberFormat="1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182" fontId="2" fillId="3" borderId="8" xfId="0" applyNumberFormat="1" applyFont="1" applyFill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180" fontId="4" fillId="0" borderId="45" xfId="0" applyNumberFormat="1" applyFont="1" applyBorder="1" applyAlignment="1">
      <alignment horizontal="center"/>
    </xf>
    <xf numFmtId="180" fontId="4" fillId="0" borderId="5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180" fontId="4" fillId="0" borderId="58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2" fontId="4" fillId="0" borderId="58" xfId="0" applyNumberFormat="1" applyFont="1" applyBorder="1" applyAlignment="1">
      <alignment horizontal="center"/>
    </xf>
    <xf numFmtId="182" fontId="4" fillId="0" borderId="59" xfId="0" applyNumberFormat="1" applyFont="1" applyBorder="1" applyAlignment="1">
      <alignment horizontal="center"/>
    </xf>
    <xf numFmtId="182" fontId="4" fillId="0" borderId="4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workbookViewId="0" topLeftCell="A1">
      <selection activeCell="F6" sqref="F6"/>
    </sheetView>
  </sheetViews>
  <sheetFormatPr defaultColWidth="9.140625" defaultRowHeight="12.75"/>
  <cols>
    <col min="1" max="1" width="11.421875" style="14" bestFit="1" customWidth="1"/>
    <col min="2" max="2" width="28.57421875" style="0" customWidth="1"/>
    <col min="3" max="3" width="24.421875" style="0" customWidth="1"/>
    <col min="4" max="4" width="15.00390625" style="22" customWidth="1"/>
    <col min="5" max="5" width="6.421875" style="189" customWidth="1"/>
    <col min="6" max="6" width="21.28125" style="188" customWidth="1"/>
    <col min="7" max="7" width="9.140625" style="188" customWidth="1"/>
  </cols>
  <sheetData>
    <row r="1" spans="1:4" s="190" customFormat="1" ht="24.75" customHeight="1">
      <c r="A1" s="252" t="s">
        <v>462</v>
      </c>
      <c r="B1" s="252" t="s">
        <v>215</v>
      </c>
      <c r="C1" s="252" t="s">
        <v>216</v>
      </c>
      <c r="D1" s="252" t="s">
        <v>255</v>
      </c>
    </row>
    <row r="2" spans="1:4" ht="15">
      <c r="A2" s="248"/>
      <c r="B2" s="180"/>
      <c r="C2" s="180"/>
      <c r="D2" s="179"/>
    </row>
    <row r="3" spans="1:4" ht="15">
      <c r="A3" s="248"/>
      <c r="B3" s="180"/>
      <c r="C3" s="180"/>
      <c r="D3" s="179"/>
    </row>
    <row r="4" spans="1:4" ht="15">
      <c r="A4" s="248"/>
      <c r="B4" s="183"/>
      <c r="C4" s="183"/>
      <c r="D4" s="179"/>
    </row>
    <row r="5" spans="1:4" ht="15" customHeight="1">
      <c r="A5" s="248"/>
      <c r="B5" s="183"/>
      <c r="C5" s="183"/>
      <c r="D5" s="179"/>
    </row>
    <row r="6" spans="1:4" ht="15" customHeight="1">
      <c r="A6" s="248"/>
      <c r="B6" s="181"/>
      <c r="C6" s="181"/>
      <c r="D6" s="179"/>
    </row>
    <row r="7" spans="1:4" ht="15" customHeight="1">
      <c r="A7" s="248"/>
      <c r="B7" s="181"/>
      <c r="C7" s="181"/>
      <c r="D7" s="179"/>
    </row>
    <row r="8" spans="1:4" ht="15" customHeight="1">
      <c r="A8" s="248"/>
      <c r="B8" s="181"/>
      <c r="C8" s="181"/>
      <c r="D8" s="179"/>
    </row>
    <row r="9" spans="1:4" ht="15" customHeight="1">
      <c r="A9" s="248"/>
      <c r="B9" s="181"/>
      <c r="C9" s="181"/>
      <c r="D9" s="179"/>
    </row>
    <row r="10" spans="1:14" ht="15">
      <c r="A10" s="248"/>
      <c r="B10" s="181"/>
      <c r="C10" s="181"/>
      <c r="D10" s="179"/>
      <c r="N10" s="18"/>
    </row>
    <row r="11" spans="1:4" ht="15">
      <c r="A11" s="248"/>
      <c r="B11" s="181"/>
      <c r="C11" s="181"/>
      <c r="D11" s="179"/>
    </row>
    <row r="12" spans="1:4" ht="15" customHeight="1">
      <c r="A12" s="248"/>
      <c r="B12" s="181"/>
      <c r="C12" s="181"/>
      <c r="D12" s="179"/>
    </row>
    <row r="13" spans="1:4" ht="15" customHeight="1">
      <c r="A13" s="248"/>
      <c r="B13" s="182"/>
      <c r="C13" s="182"/>
      <c r="D13" s="179"/>
    </row>
    <row r="14" spans="1:4" ht="15" customHeight="1">
      <c r="A14" s="248"/>
      <c r="B14" s="180"/>
      <c r="C14" s="180"/>
      <c r="D14" s="179"/>
    </row>
    <row r="15" spans="1:4" ht="15" customHeight="1">
      <c r="A15" s="248"/>
      <c r="B15" s="182"/>
      <c r="C15" s="182"/>
      <c r="D15" s="179"/>
    </row>
    <row r="16" spans="1:4" ht="15">
      <c r="A16" s="248"/>
      <c r="B16" s="182"/>
      <c r="C16" s="182"/>
      <c r="D16" s="179"/>
    </row>
    <row r="17" spans="1:4" ht="15" customHeight="1">
      <c r="A17" s="248"/>
      <c r="B17" s="182"/>
      <c r="C17" s="182"/>
      <c r="D17" s="179"/>
    </row>
    <row r="18" spans="1:4" ht="15">
      <c r="A18" s="248"/>
      <c r="B18" s="182"/>
      <c r="C18" s="182"/>
      <c r="D18" s="179"/>
    </row>
    <row r="19" spans="1:4" ht="15" customHeight="1">
      <c r="A19" s="248"/>
      <c r="B19" s="182"/>
      <c r="C19" s="182"/>
      <c r="D19" s="179"/>
    </row>
    <row r="20" spans="1:4" ht="15">
      <c r="A20" s="248"/>
      <c r="B20" s="182"/>
      <c r="C20" s="182"/>
      <c r="D20" s="179"/>
    </row>
    <row r="21" spans="1:4" ht="15">
      <c r="A21" s="248"/>
      <c r="B21" s="182"/>
      <c r="C21" s="182"/>
      <c r="D21" s="179"/>
    </row>
    <row r="22" spans="1:4" ht="15" customHeight="1">
      <c r="A22" s="248"/>
      <c r="B22" s="182"/>
      <c r="C22" s="182"/>
      <c r="D22" s="179"/>
    </row>
    <row r="23" spans="1:4" ht="15">
      <c r="A23" s="248"/>
      <c r="B23" s="182"/>
      <c r="C23" s="182"/>
      <c r="D23" s="179"/>
    </row>
    <row r="24" spans="1:4" ht="15">
      <c r="A24" s="248"/>
      <c r="B24" s="182"/>
      <c r="C24" s="182"/>
      <c r="D24" s="179"/>
    </row>
    <row r="25" spans="1:4" ht="15" customHeight="1">
      <c r="A25" s="248"/>
      <c r="B25" s="182"/>
      <c r="C25" s="182"/>
      <c r="D25" s="179"/>
    </row>
    <row r="26" spans="1:4" ht="15">
      <c r="A26" s="248"/>
      <c r="B26" s="182"/>
      <c r="C26" s="182"/>
      <c r="D26" s="179"/>
    </row>
    <row r="27" spans="1:4" ht="15">
      <c r="A27" s="248"/>
      <c r="B27" s="182"/>
      <c r="C27" s="182"/>
      <c r="D27" s="179"/>
    </row>
    <row r="28" spans="1:4" ht="15" customHeight="1">
      <c r="A28" s="248"/>
      <c r="B28" s="182"/>
      <c r="C28" s="182"/>
      <c r="D28" s="179"/>
    </row>
    <row r="29" spans="1:4" ht="15" customHeight="1">
      <c r="A29" s="248"/>
      <c r="B29" s="184"/>
      <c r="C29" s="184"/>
      <c r="D29" s="179"/>
    </row>
    <row r="30" spans="1:4" ht="15">
      <c r="A30" s="248"/>
      <c r="B30" s="184"/>
      <c r="C30" s="184"/>
      <c r="D30" s="179"/>
    </row>
    <row r="31" spans="1:4" ht="15" customHeight="1">
      <c r="A31" s="248"/>
      <c r="B31" s="184"/>
      <c r="C31" s="184"/>
      <c r="D31" s="179"/>
    </row>
    <row r="32" spans="1:4" ht="15">
      <c r="A32" s="248"/>
      <c r="B32" s="183"/>
      <c r="C32" s="183"/>
      <c r="D32" s="179"/>
    </row>
    <row r="33" spans="1:4" ht="15">
      <c r="A33" s="248"/>
      <c r="B33" s="184"/>
      <c r="C33" s="184"/>
      <c r="D33" s="179"/>
    </row>
    <row r="34" spans="1:4" ht="15" customHeight="1">
      <c r="A34" s="248"/>
      <c r="B34" s="184"/>
      <c r="C34" s="184"/>
      <c r="D34" s="179"/>
    </row>
    <row r="35" spans="1:4" ht="15">
      <c r="A35" s="248"/>
      <c r="B35" s="184"/>
      <c r="C35" s="184"/>
      <c r="D35" s="179"/>
    </row>
    <row r="36" spans="1:4" ht="15" customHeight="1">
      <c r="A36" s="248"/>
      <c r="B36" s="184"/>
      <c r="C36" s="184"/>
      <c r="D36" s="179"/>
    </row>
    <row r="37" spans="1:4" ht="15" customHeight="1">
      <c r="A37" s="248"/>
      <c r="B37" s="184"/>
      <c r="C37" s="184"/>
      <c r="D37" s="179"/>
    </row>
    <row r="38" spans="1:4" ht="15">
      <c r="A38" s="248"/>
      <c r="B38" s="183"/>
      <c r="C38" s="183"/>
      <c r="D38" s="179"/>
    </row>
    <row r="39" spans="1:4" ht="15">
      <c r="A39" s="248"/>
      <c r="B39" s="183"/>
      <c r="C39" s="183"/>
      <c r="D39" s="179"/>
    </row>
    <row r="40" spans="1:4" ht="15" customHeight="1">
      <c r="A40" s="248"/>
      <c r="B40" s="180"/>
      <c r="C40" s="180"/>
      <c r="D40" s="179"/>
    </row>
    <row r="41" spans="1:4" ht="15">
      <c r="A41" s="248"/>
      <c r="B41" s="182"/>
      <c r="C41" s="182"/>
      <c r="D41" s="179"/>
    </row>
    <row r="42" spans="1:4" ht="15" customHeight="1">
      <c r="A42" s="248"/>
      <c r="B42" s="180"/>
      <c r="C42" s="180"/>
      <c r="D42" s="179"/>
    </row>
    <row r="43" spans="1:4" ht="15" customHeight="1">
      <c r="A43" s="248"/>
      <c r="B43" s="182"/>
      <c r="C43" s="182"/>
      <c r="D43" s="179"/>
    </row>
    <row r="44" spans="1:4" ht="15">
      <c r="A44" s="248"/>
      <c r="B44" s="249"/>
      <c r="C44" s="249"/>
      <c r="D44" s="250"/>
    </row>
    <row r="45" spans="1:4" ht="15">
      <c r="A45" s="251"/>
      <c r="B45" s="249"/>
      <c r="C45" s="249"/>
      <c r="D45" s="250"/>
    </row>
    <row r="46" spans="1:4" ht="15">
      <c r="A46" s="248"/>
      <c r="B46" s="249"/>
      <c r="C46" s="249"/>
      <c r="D46" s="250"/>
    </row>
    <row r="47" spans="1:4" ht="15">
      <c r="A47" s="248"/>
      <c r="B47" s="185"/>
      <c r="C47" s="249"/>
      <c r="D47" s="250"/>
    </row>
    <row r="48" spans="1:4" ht="15">
      <c r="A48" s="248"/>
      <c r="B48" s="249"/>
      <c r="C48" s="249"/>
      <c r="D48" s="250"/>
    </row>
    <row r="49" spans="1:4" ht="15">
      <c r="A49" s="248"/>
      <c r="B49" s="249"/>
      <c r="C49" s="249"/>
      <c r="D49" s="250"/>
    </row>
    <row r="50" spans="1:4" ht="15">
      <c r="A50" s="248"/>
      <c r="B50" s="249"/>
      <c r="C50" s="249"/>
      <c r="D50" s="250"/>
    </row>
    <row r="51" spans="1:4" ht="15">
      <c r="A51" s="248"/>
      <c r="B51" s="249"/>
      <c r="C51" s="249"/>
      <c r="D51" s="250"/>
    </row>
    <row r="52" spans="1:4" ht="15">
      <c r="A52" s="248"/>
      <c r="B52" s="249"/>
      <c r="C52" s="249"/>
      <c r="D52" s="250"/>
    </row>
    <row r="53" spans="1:4" ht="15">
      <c r="A53" s="248"/>
      <c r="B53" s="249"/>
      <c r="C53" s="249"/>
      <c r="D53" s="250"/>
    </row>
    <row r="54" spans="1:4" ht="15">
      <c r="A54" s="248"/>
      <c r="B54" s="249"/>
      <c r="C54" s="249"/>
      <c r="D54" s="250"/>
    </row>
    <row r="55" spans="1:4" ht="15">
      <c r="A55" s="248"/>
      <c r="B55" s="249"/>
      <c r="C55" s="249"/>
      <c r="D55" s="250"/>
    </row>
    <row r="56" spans="1:4" ht="15">
      <c r="A56" s="248"/>
      <c r="B56" s="249"/>
      <c r="C56" s="249"/>
      <c r="D56" s="250"/>
    </row>
    <row r="57" spans="1:4" ht="15">
      <c r="A57" s="248"/>
      <c r="B57" s="249"/>
      <c r="C57" s="249"/>
      <c r="D57" s="250"/>
    </row>
    <row r="58" spans="1:4" ht="15">
      <c r="A58" s="248"/>
      <c r="B58" s="249"/>
      <c r="C58" s="249"/>
      <c r="D58" s="250"/>
    </row>
    <row r="59" spans="1:4" ht="15">
      <c r="A59" s="248"/>
      <c r="B59" s="249"/>
      <c r="C59" s="249"/>
      <c r="D59" s="250"/>
    </row>
    <row r="60" spans="1:4" ht="15">
      <c r="A60" s="248"/>
      <c r="B60" s="249"/>
      <c r="C60" s="249"/>
      <c r="D60" s="250"/>
    </row>
    <row r="61" spans="1:4" ht="15">
      <c r="A61" s="248"/>
      <c r="B61" s="249"/>
      <c r="C61" s="249"/>
      <c r="D61" s="250"/>
    </row>
    <row r="62" spans="1:4" ht="15">
      <c r="A62" s="248"/>
      <c r="B62" s="249"/>
      <c r="C62" s="249"/>
      <c r="D62" s="250"/>
    </row>
    <row r="63" spans="1:4" ht="15">
      <c r="A63" s="248"/>
      <c r="B63" s="249"/>
      <c r="C63" s="249"/>
      <c r="D63" s="250"/>
    </row>
    <row r="64" spans="1:4" ht="15">
      <c r="A64" s="248"/>
      <c r="B64" s="249"/>
      <c r="C64" s="249"/>
      <c r="D64" s="250"/>
    </row>
    <row r="65" spans="1:4" ht="15">
      <c r="A65" s="248"/>
      <c r="B65" s="249"/>
      <c r="C65" s="249"/>
      <c r="D65" s="250"/>
    </row>
    <row r="66" spans="1:4" ht="15">
      <c r="A66" s="248"/>
      <c r="B66" s="249"/>
      <c r="C66" s="249"/>
      <c r="D66" s="250"/>
    </row>
    <row r="67" spans="1:4" ht="15">
      <c r="A67" s="248"/>
      <c r="B67" s="249"/>
      <c r="C67" s="249"/>
      <c r="D67" s="250"/>
    </row>
    <row r="68" spans="1:4" ht="15">
      <c r="A68" s="248"/>
      <c r="B68" s="249"/>
      <c r="C68" s="249"/>
      <c r="D68" s="250"/>
    </row>
    <row r="69" spans="1:4" ht="15">
      <c r="A69" s="248"/>
      <c r="B69" s="249"/>
      <c r="C69" s="249"/>
      <c r="D69" s="250"/>
    </row>
    <row r="70" spans="1:4" ht="15">
      <c r="A70" s="248"/>
      <c r="B70" s="249"/>
      <c r="C70" s="249"/>
      <c r="D70" s="250"/>
    </row>
    <row r="71" spans="1:4" ht="15">
      <c r="A71" s="248"/>
      <c r="B71" s="249"/>
      <c r="C71" s="249"/>
      <c r="D71" s="250"/>
    </row>
    <row r="72" spans="1:4" ht="15">
      <c r="A72" s="248"/>
      <c r="B72" s="249"/>
      <c r="C72" s="249"/>
      <c r="D72" s="250"/>
    </row>
    <row r="73" spans="1:4" ht="15">
      <c r="A73" s="248"/>
      <c r="B73" s="249"/>
      <c r="C73" s="249"/>
      <c r="D73" s="250"/>
    </row>
    <row r="74" spans="1:4" ht="15">
      <c r="A74" s="248"/>
      <c r="B74" s="249"/>
      <c r="C74" s="249"/>
      <c r="D74" s="250"/>
    </row>
    <row r="75" spans="1:4" ht="15">
      <c r="A75" s="248"/>
      <c r="B75" s="249"/>
      <c r="C75" s="249"/>
      <c r="D75" s="250"/>
    </row>
    <row r="76" spans="1:4" ht="15">
      <c r="A76" s="248"/>
      <c r="B76" s="249"/>
      <c r="C76" s="249"/>
      <c r="D76" s="250"/>
    </row>
    <row r="77" spans="1:4" ht="15">
      <c r="A77" s="248"/>
      <c r="B77" s="249"/>
      <c r="C77" s="249"/>
      <c r="D77" s="250"/>
    </row>
    <row r="78" spans="1:4" ht="15">
      <c r="A78" s="248"/>
      <c r="B78" s="249"/>
      <c r="C78" s="249"/>
      <c r="D78" s="250"/>
    </row>
    <row r="79" spans="1:4" ht="15">
      <c r="A79" s="248"/>
      <c r="B79" s="249"/>
      <c r="C79" s="249"/>
      <c r="D79" s="250"/>
    </row>
    <row r="80" spans="1:4" ht="15">
      <c r="A80" s="248"/>
      <c r="B80" s="249"/>
      <c r="C80" s="249"/>
      <c r="D80" s="250"/>
    </row>
    <row r="81" spans="1:4" ht="15">
      <c r="A81" s="248"/>
      <c r="B81" s="249"/>
      <c r="C81" s="249"/>
      <c r="D81" s="250"/>
    </row>
    <row r="82" spans="1:4" ht="15">
      <c r="A82" s="248"/>
      <c r="B82" s="249"/>
      <c r="C82" s="249"/>
      <c r="D82" s="250"/>
    </row>
    <row r="83" spans="1:4" ht="15">
      <c r="A83" s="248"/>
      <c r="B83" s="249"/>
      <c r="C83" s="249"/>
      <c r="D83" s="250"/>
    </row>
    <row r="84" spans="1:4" ht="15">
      <c r="A84" s="248"/>
      <c r="B84" s="249"/>
      <c r="C84" s="249"/>
      <c r="D84" s="250"/>
    </row>
    <row r="85" spans="1:4" ht="15">
      <c r="A85" s="248"/>
      <c r="B85" s="249"/>
      <c r="C85" s="249"/>
      <c r="D85" s="250"/>
    </row>
    <row r="86" spans="1:4" ht="15">
      <c r="A86" s="248"/>
      <c r="B86" s="249"/>
      <c r="C86" s="249"/>
      <c r="D86" s="250"/>
    </row>
    <row r="87" spans="1:4" ht="15">
      <c r="A87" s="248"/>
      <c r="B87" s="249"/>
      <c r="C87" s="249"/>
      <c r="D87" s="250"/>
    </row>
    <row r="88" spans="1:4" ht="15">
      <c r="A88" s="248"/>
      <c r="B88" s="249"/>
      <c r="C88" s="249"/>
      <c r="D88" s="250"/>
    </row>
    <row r="89" spans="1:4" ht="15">
      <c r="A89" s="248"/>
      <c r="B89" s="249"/>
      <c r="C89" s="249"/>
      <c r="D89" s="250"/>
    </row>
    <row r="90" spans="1:4" ht="15">
      <c r="A90" s="248"/>
      <c r="B90" s="249"/>
      <c r="C90" s="249"/>
      <c r="D90" s="250"/>
    </row>
    <row r="91" spans="1:4" ht="15">
      <c r="A91" s="248"/>
      <c r="B91" s="249"/>
      <c r="C91" s="249"/>
      <c r="D91" s="250"/>
    </row>
    <row r="92" spans="1:4" ht="15">
      <c r="A92" s="248"/>
      <c r="B92" s="249"/>
      <c r="C92" s="249"/>
      <c r="D92" s="250"/>
    </row>
    <row r="93" spans="1:4" ht="15">
      <c r="A93" s="248"/>
      <c r="B93" s="249"/>
      <c r="C93" s="249"/>
      <c r="D93" s="250"/>
    </row>
    <row r="94" spans="1:4" ht="15">
      <c r="A94" s="248"/>
      <c r="B94" s="249"/>
      <c r="C94" s="249"/>
      <c r="D94" s="250"/>
    </row>
    <row r="95" spans="1:4" ht="15">
      <c r="A95" s="248"/>
      <c r="B95" s="249"/>
      <c r="C95" s="249"/>
      <c r="D95" s="250"/>
    </row>
    <row r="96" spans="1:4" ht="15">
      <c r="A96" s="248"/>
      <c r="B96" s="249"/>
      <c r="C96" s="249"/>
      <c r="D96" s="250"/>
    </row>
    <row r="97" spans="1:4" ht="15">
      <c r="A97" s="248"/>
      <c r="B97" s="249"/>
      <c r="C97" s="249"/>
      <c r="D97" s="250"/>
    </row>
    <row r="98" spans="1:4" ht="15">
      <c r="A98" s="248"/>
      <c r="B98" s="249"/>
      <c r="C98" s="249"/>
      <c r="D98" s="250"/>
    </row>
    <row r="99" spans="1:4" ht="15">
      <c r="A99" s="248"/>
      <c r="B99" s="249"/>
      <c r="C99" s="249"/>
      <c r="D99" s="250"/>
    </row>
    <row r="100" spans="1:4" ht="15">
      <c r="A100" s="248"/>
      <c r="B100" s="249"/>
      <c r="C100" s="249"/>
      <c r="D100" s="250"/>
    </row>
    <row r="101" spans="1:4" ht="15">
      <c r="A101" s="248"/>
      <c r="B101" s="249"/>
      <c r="C101" s="249"/>
      <c r="D101" s="250"/>
    </row>
    <row r="102" spans="1:4" ht="15">
      <c r="A102" s="248"/>
      <c r="B102" s="249"/>
      <c r="C102" s="249"/>
      <c r="D102" s="250"/>
    </row>
    <row r="103" spans="1:4" ht="15">
      <c r="A103" s="248"/>
      <c r="B103" s="249"/>
      <c r="C103" s="249"/>
      <c r="D103" s="250"/>
    </row>
    <row r="104" spans="1:4" ht="15">
      <c r="A104" s="248"/>
      <c r="B104" s="249"/>
      <c r="C104" s="249"/>
      <c r="D104" s="250"/>
    </row>
    <row r="105" spans="1:4" ht="15">
      <c r="A105" s="248"/>
      <c r="B105" s="249"/>
      <c r="C105" s="249"/>
      <c r="D105" s="250"/>
    </row>
    <row r="106" spans="1:4" ht="15">
      <c r="A106" s="248"/>
      <c r="B106" s="249"/>
      <c r="C106" s="249"/>
      <c r="D106" s="250"/>
    </row>
    <row r="107" spans="1:4" ht="15">
      <c r="A107" s="248"/>
      <c r="B107" s="249"/>
      <c r="C107" s="249"/>
      <c r="D107" s="250"/>
    </row>
    <row r="108" spans="1:4" ht="15">
      <c r="A108" s="248"/>
      <c r="B108" s="249"/>
      <c r="C108" s="249"/>
      <c r="D108" s="250"/>
    </row>
    <row r="109" spans="1:4" ht="15">
      <c r="A109" s="248"/>
      <c r="B109" s="249"/>
      <c r="C109" s="249"/>
      <c r="D109" s="250"/>
    </row>
    <row r="110" spans="1:4" ht="15">
      <c r="A110" s="248"/>
      <c r="B110" s="249"/>
      <c r="C110" s="249"/>
      <c r="D110" s="250"/>
    </row>
    <row r="111" spans="1:4" ht="15">
      <c r="A111" s="248"/>
      <c r="B111" s="249"/>
      <c r="C111" s="249"/>
      <c r="D111" s="250"/>
    </row>
    <row r="112" spans="1:4" ht="15">
      <c r="A112" s="248"/>
      <c r="B112" s="249"/>
      <c r="C112" s="249"/>
      <c r="D112" s="250"/>
    </row>
    <row r="113" spans="1:4" ht="15">
      <c r="A113" s="248"/>
      <c r="B113" s="249"/>
      <c r="C113" s="249"/>
      <c r="D113" s="250"/>
    </row>
    <row r="114" spans="1:4" ht="15">
      <c r="A114" s="248"/>
      <c r="B114" s="249"/>
      <c r="C114" s="249"/>
      <c r="D114" s="250"/>
    </row>
    <row r="115" spans="1:4" ht="15">
      <c r="A115" s="248"/>
      <c r="B115" s="249"/>
      <c r="C115" s="249"/>
      <c r="D115" s="250"/>
    </row>
    <row r="116" spans="1:4" ht="15">
      <c r="A116" s="248"/>
      <c r="B116" s="249"/>
      <c r="C116" s="249"/>
      <c r="D116" s="250"/>
    </row>
    <row r="117" spans="1:4" ht="15">
      <c r="A117" s="248"/>
      <c r="B117" s="249"/>
      <c r="C117" s="249"/>
      <c r="D117" s="250"/>
    </row>
    <row r="118" spans="1:4" ht="15">
      <c r="A118" s="248"/>
      <c r="B118" s="249"/>
      <c r="C118" s="249"/>
      <c r="D118" s="250"/>
    </row>
    <row r="119" spans="1:4" ht="15">
      <c r="A119" s="248"/>
      <c r="B119" s="249"/>
      <c r="C119" s="249"/>
      <c r="D119" s="250"/>
    </row>
    <row r="120" spans="1:4" ht="15">
      <c r="A120" s="248"/>
      <c r="B120" s="249"/>
      <c r="C120" s="249"/>
      <c r="D120" s="250"/>
    </row>
    <row r="121" spans="1:4" ht="15">
      <c r="A121" s="248"/>
      <c r="B121" s="249"/>
      <c r="C121" s="249"/>
      <c r="D121" s="250"/>
    </row>
    <row r="122" spans="1:4" ht="15">
      <c r="A122" s="248"/>
      <c r="B122" s="249"/>
      <c r="C122" s="249"/>
      <c r="D122" s="250"/>
    </row>
    <row r="123" spans="1:4" ht="15">
      <c r="A123" s="248"/>
      <c r="B123" s="249"/>
      <c r="C123" s="249"/>
      <c r="D123" s="250"/>
    </row>
    <row r="124" spans="1:4" ht="15">
      <c r="A124" s="248"/>
      <c r="B124" s="249"/>
      <c r="C124" s="249"/>
      <c r="D124" s="250"/>
    </row>
    <row r="125" spans="1:4" ht="15">
      <c r="A125" s="248"/>
      <c r="B125" s="249"/>
      <c r="C125" s="249"/>
      <c r="D125" s="250"/>
    </row>
    <row r="126" spans="1:4" ht="15">
      <c r="A126" s="248"/>
      <c r="B126" s="249"/>
      <c r="C126" s="249"/>
      <c r="D126" s="250"/>
    </row>
    <row r="127" spans="1:4" ht="15">
      <c r="A127" s="248"/>
      <c r="B127" s="249"/>
      <c r="C127" s="249"/>
      <c r="D127" s="250"/>
    </row>
    <row r="128" spans="1:4" ht="15">
      <c r="A128" s="248"/>
      <c r="B128" s="249"/>
      <c r="C128" s="249"/>
      <c r="D128" s="250"/>
    </row>
    <row r="129" spans="1:4" ht="15">
      <c r="A129" s="248"/>
      <c r="B129" s="249"/>
      <c r="C129" s="249"/>
      <c r="D129" s="250"/>
    </row>
  </sheetData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&amp;L&amp;"Arial,Tučné"&amp;14Nejlepší sběrači&amp;C&amp;"Arial,Tučné"&amp;14Účastníci zájezdu
1.6. 2010&amp;R&amp;"Arial,Tučné"&amp;14 2009_2010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K35" sqref="K35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11" width="12.7109375" style="1" customWidth="1"/>
    <col min="12" max="12" width="15.7109375" style="0" customWidth="1"/>
  </cols>
  <sheetData>
    <row r="1" spans="1:12" ht="24.75" customHeight="1" thickBot="1">
      <c r="A1" s="175" t="s">
        <v>157</v>
      </c>
      <c r="B1" s="8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9">
        <v>1</v>
      </c>
      <c r="B2" s="233" t="s">
        <v>392</v>
      </c>
      <c r="C2" s="234" t="s">
        <v>8</v>
      </c>
      <c r="D2" s="9">
        <v>0</v>
      </c>
      <c r="E2" s="76"/>
      <c r="F2" s="193"/>
      <c r="G2" s="158"/>
      <c r="H2" s="9"/>
      <c r="I2" s="76"/>
      <c r="J2" s="122"/>
      <c r="K2" s="78"/>
      <c r="L2" s="50">
        <f>SUM(D2:K2)</f>
        <v>0</v>
      </c>
    </row>
    <row r="3" spans="1:12" ht="19.5" customHeight="1">
      <c r="A3" s="37">
        <v>2</v>
      </c>
      <c r="B3" s="232" t="s">
        <v>1</v>
      </c>
      <c r="C3" s="117" t="s">
        <v>2</v>
      </c>
      <c r="D3" s="10">
        <v>100</v>
      </c>
      <c r="E3" s="77"/>
      <c r="F3" s="194"/>
      <c r="G3" s="143"/>
      <c r="H3" s="10"/>
      <c r="I3" s="77"/>
      <c r="J3" s="119"/>
      <c r="K3" s="77"/>
      <c r="L3" s="51">
        <f aca="true" t="shared" si="0" ref="L3:L19">SUM(D3:K3)</f>
        <v>100</v>
      </c>
    </row>
    <row r="4" spans="1:12" ht="19.5" customHeight="1">
      <c r="A4" s="37">
        <v>3</v>
      </c>
      <c r="B4" s="217" t="s">
        <v>346</v>
      </c>
      <c r="C4" s="218" t="s">
        <v>14</v>
      </c>
      <c r="D4" s="10">
        <v>2</v>
      </c>
      <c r="E4" s="139"/>
      <c r="F4" s="194"/>
      <c r="G4" s="196"/>
      <c r="H4" s="10"/>
      <c r="I4" s="139"/>
      <c r="J4" s="119"/>
      <c r="K4" s="79"/>
      <c r="L4" s="51">
        <f t="shared" si="0"/>
        <v>2</v>
      </c>
    </row>
    <row r="5" spans="1:12" ht="19.5" customHeight="1">
      <c r="A5" s="37">
        <v>4</v>
      </c>
      <c r="B5" s="217" t="s">
        <v>36</v>
      </c>
      <c r="C5" s="218" t="s">
        <v>12</v>
      </c>
      <c r="D5" s="10">
        <v>6</v>
      </c>
      <c r="E5" s="139"/>
      <c r="F5" s="194"/>
      <c r="G5" s="196"/>
      <c r="H5" s="10"/>
      <c r="I5" s="139"/>
      <c r="J5" s="119"/>
      <c r="K5" s="79"/>
      <c r="L5" s="51">
        <f t="shared" si="0"/>
        <v>6</v>
      </c>
    </row>
    <row r="6" spans="1:12" ht="19.5" customHeight="1">
      <c r="A6" s="37">
        <v>5</v>
      </c>
      <c r="B6" s="217" t="s">
        <v>455</v>
      </c>
      <c r="C6" s="218" t="s">
        <v>83</v>
      </c>
      <c r="D6" s="10">
        <v>0</v>
      </c>
      <c r="E6" s="139"/>
      <c r="F6" s="194"/>
      <c r="G6" s="196"/>
      <c r="H6" s="10"/>
      <c r="I6" s="139"/>
      <c r="J6" s="119"/>
      <c r="K6" s="79"/>
      <c r="L6" s="51">
        <f t="shared" si="0"/>
        <v>0</v>
      </c>
    </row>
    <row r="7" spans="1:12" ht="19.5" customHeight="1">
      <c r="A7" s="37">
        <v>6</v>
      </c>
      <c r="B7" s="215" t="s">
        <v>7</v>
      </c>
      <c r="C7" s="216" t="s">
        <v>8</v>
      </c>
      <c r="D7" s="10">
        <v>29</v>
      </c>
      <c r="E7" s="77"/>
      <c r="F7" s="194"/>
      <c r="G7" s="143"/>
      <c r="H7" s="10"/>
      <c r="I7" s="77"/>
      <c r="J7" s="119"/>
      <c r="K7" s="77"/>
      <c r="L7" s="51">
        <f t="shared" si="0"/>
        <v>29</v>
      </c>
    </row>
    <row r="8" spans="1:12" ht="19.5" customHeight="1">
      <c r="A8" s="37">
        <v>7</v>
      </c>
      <c r="B8" s="215" t="s">
        <v>38</v>
      </c>
      <c r="C8" s="216" t="s">
        <v>39</v>
      </c>
      <c r="D8" s="10">
        <v>5</v>
      </c>
      <c r="E8" s="77"/>
      <c r="F8" s="194"/>
      <c r="G8" s="143"/>
      <c r="H8" s="10"/>
      <c r="I8" s="77"/>
      <c r="J8" s="119"/>
      <c r="K8" s="77"/>
      <c r="L8" s="51">
        <f t="shared" si="0"/>
        <v>5</v>
      </c>
    </row>
    <row r="9" spans="1:12" ht="19.5" customHeight="1">
      <c r="A9" s="37">
        <v>8</v>
      </c>
      <c r="B9" s="215" t="s">
        <v>15</v>
      </c>
      <c r="C9" s="216" t="s">
        <v>16</v>
      </c>
      <c r="D9" s="10">
        <v>50</v>
      </c>
      <c r="E9" s="77"/>
      <c r="F9" s="194"/>
      <c r="G9" s="143"/>
      <c r="H9" s="10"/>
      <c r="I9" s="77"/>
      <c r="J9" s="119"/>
      <c r="K9" s="77"/>
      <c r="L9" s="51">
        <f t="shared" si="0"/>
        <v>50</v>
      </c>
    </row>
    <row r="10" spans="1:12" ht="19.5" customHeight="1">
      <c r="A10" s="37">
        <v>9</v>
      </c>
      <c r="B10" s="215" t="s">
        <v>17</v>
      </c>
      <c r="C10" s="216" t="s">
        <v>18</v>
      </c>
      <c r="D10" s="10">
        <v>0</v>
      </c>
      <c r="E10" s="90"/>
      <c r="F10" s="194"/>
      <c r="G10" s="156"/>
      <c r="H10" s="10"/>
      <c r="I10" s="90"/>
      <c r="J10" s="145"/>
      <c r="K10" s="90"/>
      <c r="L10" s="51">
        <f t="shared" si="0"/>
        <v>0</v>
      </c>
    </row>
    <row r="11" spans="1:12" ht="19.5" customHeight="1">
      <c r="A11" s="37">
        <v>10</v>
      </c>
      <c r="B11" s="215" t="s">
        <v>21</v>
      </c>
      <c r="C11" s="216" t="s">
        <v>22</v>
      </c>
      <c r="D11" s="10">
        <v>9</v>
      </c>
      <c r="E11" s="77"/>
      <c r="F11" s="194"/>
      <c r="G11" s="143"/>
      <c r="H11" s="10"/>
      <c r="I11" s="77"/>
      <c r="J11" s="119"/>
      <c r="K11" s="77"/>
      <c r="L11" s="51">
        <f t="shared" si="0"/>
        <v>9</v>
      </c>
    </row>
    <row r="12" spans="1:12" ht="19.5" customHeight="1">
      <c r="A12" s="37">
        <v>11</v>
      </c>
      <c r="B12" s="215" t="s">
        <v>248</v>
      </c>
      <c r="C12" s="216" t="s">
        <v>249</v>
      </c>
      <c r="D12" s="10">
        <v>0</v>
      </c>
      <c r="E12" s="77"/>
      <c r="F12" s="194"/>
      <c r="G12" s="143"/>
      <c r="H12" s="10"/>
      <c r="I12" s="77"/>
      <c r="J12" s="119"/>
      <c r="K12" s="77"/>
      <c r="L12" s="51">
        <f t="shared" si="0"/>
        <v>0</v>
      </c>
    </row>
    <row r="13" spans="1:12" ht="19.5" customHeight="1">
      <c r="A13" s="37">
        <v>12</v>
      </c>
      <c r="B13" s="219" t="s">
        <v>53</v>
      </c>
      <c r="C13" s="216" t="s">
        <v>54</v>
      </c>
      <c r="D13" s="10">
        <v>70</v>
      </c>
      <c r="E13" s="77"/>
      <c r="F13" s="194"/>
      <c r="G13" s="143"/>
      <c r="H13" s="10"/>
      <c r="I13" s="77"/>
      <c r="J13" s="119"/>
      <c r="K13" s="77"/>
      <c r="L13" s="51">
        <f t="shared" si="0"/>
        <v>70</v>
      </c>
    </row>
    <row r="14" spans="1:12" ht="19.5" customHeight="1">
      <c r="A14" s="37">
        <v>13</v>
      </c>
      <c r="B14" s="219" t="s">
        <v>55</v>
      </c>
      <c r="C14" s="216" t="s">
        <v>56</v>
      </c>
      <c r="D14" s="10">
        <v>0</v>
      </c>
      <c r="E14" s="77"/>
      <c r="F14" s="194"/>
      <c r="G14" s="143"/>
      <c r="H14" s="10"/>
      <c r="I14" s="77"/>
      <c r="J14" s="119"/>
      <c r="K14" s="77"/>
      <c r="L14" s="51">
        <f t="shared" si="0"/>
        <v>0</v>
      </c>
    </row>
    <row r="15" spans="1:12" ht="19.5" customHeight="1">
      <c r="A15" s="37">
        <v>14</v>
      </c>
      <c r="B15" s="213" t="s">
        <v>250</v>
      </c>
      <c r="C15" s="33" t="s">
        <v>289</v>
      </c>
      <c r="D15" s="10">
        <f>20+32</f>
        <v>52</v>
      </c>
      <c r="E15" s="77"/>
      <c r="F15" s="194"/>
      <c r="G15" s="143"/>
      <c r="H15" s="10"/>
      <c r="I15" s="77"/>
      <c r="J15" s="119"/>
      <c r="K15" s="77"/>
      <c r="L15" s="51">
        <f t="shared" si="0"/>
        <v>52</v>
      </c>
    </row>
    <row r="16" spans="1:12" ht="19.5" customHeight="1">
      <c r="A16" s="37">
        <v>15</v>
      </c>
      <c r="B16" s="213" t="s">
        <v>24</v>
      </c>
      <c r="C16" s="33" t="s">
        <v>25</v>
      </c>
      <c r="D16" s="10">
        <v>17</v>
      </c>
      <c r="E16" s="77"/>
      <c r="F16" s="194"/>
      <c r="G16" s="143"/>
      <c r="H16" s="10"/>
      <c r="I16" s="77"/>
      <c r="J16" s="119"/>
      <c r="K16" s="77"/>
      <c r="L16" s="51">
        <f t="shared" si="0"/>
        <v>17</v>
      </c>
    </row>
    <row r="17" spans="1:12" ht="19.5" customHeight="1">
      <c r="A17" s="37">
        <v>16</v>
      </c>
      <c r="B17" s="213" t="s">
        <v>26</v>
      </c>
      <c r="C17" s="33" t="s">
        <v>27</v>
      </c>
      <c r="D17" s="10">
        <v>0</v>
      </c>
      <c r="E17" s="92"/>
      <c r="F17" s="194"/>
      <c r="G17" s="160"/>
      <c r="H17" s="10"/>
      <c r="I17" s="92"/>
      <c r="J17" s="145"/>
      <c r="K17" s="92"/>
      <c r="L17" s="51">
        <f t="shared" si="0"/>
        <v>0</v>
      </c>
    </row>
    <row r="18" spans="1:12" ht="19.5" customHeight="1">
      <c r="A18" s="37">
        <v>17</v>
      </c>
      <c r="B18" s="213" t="s">
        <v>32</v>
      </c>
      <c r="C18" s="33" t="s">
        <v>33</v>
      </c>
      <c r="D18" s="10">
        <v>5</v>
      </c>
      <c r="E18" s="77"/>
      <c r="F18" s="194"/>
      <c r="G18" s="143"/>
      <c r="H18" s="10"/>
      <c r="I18" s="77"/>
      <c r="J18" s="119"/>
      <c r="K18" s="77"/>
      <c r="L18" s="51">
        <f t="shared" si="0"/>
        <v>5</v>
      </c>
    </row>
    <row r="19" spans="1:12" ht="19.5" customHeight="1" thickBot="1">
      <c r="A19" s="38">
        <v>18</v>
      </c>
      <c r="B19" s="214" t="s">
        <v>34</v>
      </c>
      <c r="C19" s="35" t="s">
        <v>29</v>
      </c>
      <c r="D19" s="12">
        <v>49</v>
      </c>
      <c r="E19" s="81"/>
      <c r="F19" s="195"/>
      <c r="G19" s="157"/>
      <c r="H19" s="12"/>
      <c r="I19" s="81"/>
      <c r="J19" s="120"/>
      <c r="K19" s="80"/>
      <c r="L19" s="52">
        <f t="shared" si="0"/>
        <v>49</v>
      </c>
    </row>
    <row r="20" spans="1:12" ht="15.75">
      <c r="A20" s="17"/>
      <c r="B20" s="57" t="s">
        <v>292</v>
      </c>
      <c r="C20" s="59"/>
      <c r="D20" s="56"/>
      <c r="E20" s="56"/>
      <c r="F20" s="56"/>
      <c r="G20" s="56"/>
      <c r="H20" s="56"/>
      <c r="I20" s="56"/>
      <c r="J20" s="56"/>
      <c r="K20" s="56"/>
      <c r="L20" s="62">
        <f>SUM(E20:K20)</f>
        <v>0</v>
      </c>
    </row>
    <row r="21" spans="1:12" ht="16.5" thickBot="1">
      <c r="A21" s="17"/>
      <c r="B21" s="57"/>
      <c r="C21" s="59"/>
      <c r="D21" s="138" t="s">
        <v>394</v>
      </c>
      <c r="E21" s="138" t="s">
        <v>395</v>
      </c>
      <c r="F21" s="138" t="s">
        <v>394</v>
      </c>
      <c r="G21" s="138" t="s">
        <v>395</v>
      </c>
      <c r="H21" s="138" t="s">
        <v>394</v>
      </c>
      <c r="I21" s="138" t="s">
        <v>395</v>
      </c>
      <c r="J21" s="138"/>
      <c r="K21" s="138"/>
      <c r="L21" s="59"/>
    </row>
    <row r="22" spans="1:13" s="20" customFormat="1" ht="16.5" thickBot="1">
      <c r="A22" s="19"/>
      <c r="B22" s="65" t="s">
        <v>217</v>
      </c>
      <c r="D22" s="259">
        <f>SUM(D2:E20)</f>
        <v>394</v>
      </c>
      <c r="E22" s="260"/>
      <c r="F22" s="259"/>
      <c r="G22" s="260"/>
      <c r="H22" s="259"/>
      <c r="I22" s="260"/>
      <c r="J22" s="259"/>
      <c r="K22" s="260"/>
      <c r="L22" s="64">
        <f>SUM(L2:L21)</f>
        <v>394</v>
      </c>
      <c r="M22" s="127"/>
    </row>
    <row r="24" spans="4:8" ht="12.75">
      <c r="D24" s="13"/>
      <c r="F24" s="13"/>
      <c r="H24" s="13"/>
    </row>
    <row r="25" spans="4:8" ht="12.75">
      <c r="D25" s="13"/>
      <c r="F25" s="13"/>
      <c r="H25" s="13"/>
    </row>
  </sheetData>
  <mergeCells count="8">
    <mergeCell ref="D1:E1"/>
    <mergeCell ref="D22:E22"/>
    <mergeCell ref="F1:G1"/>
    <mergeCell ref="F22:G22"/>
    <mergeCell ref="H1:I1"/>
    <mergeCell ref="H22:I22"/>
    <mergeCell ref="J1:K1"/>
    <mergeCell ref="J22:K22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&amp;C&amp;"Arial,tučné"&amp;16Sběr 2010 - 2011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L2" sqref="L2:L24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255" t="s">
        <v>295</v>
      </c>
      <c r="B1" s="8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5">
        <v>1</v>
      </c>
      <c r="B2" s="131" t="s">
        <v>392</v>
      </c>
      <c r="C2" s="31" t="s">
        <v>393</v>
      </c>
      <c r="D2" s="9">
        <v>0</v>
      </c>
      <c r="E2" s="244"/>
      <c r="F2" s="193"/>
      <c r="G2" s="158"/>
      <c r="H2" s="9"/>
      <c r="I2" s="76"/>
      <c r="J2" s="122"/>
      <c r="K2" s="78"/>
      <c r="L2" s="50">
        <f>SUM(D2:K2)</f>
        <v>0</v>
      </c>
    </row>
    <row r="3" spans="1:12" ht="19.5" customHeight="1">
      <c r="A3" s="6">
        <v>2</v>
      </c>
      <c r="B3" s="32" t="s">
        <v>3</v>
      </c>
      <c r="C3" s="33" t="s">
        <v>4</v>
      </c>
      <c r="D3" s="10">
        <v>46</v>
      </c>
      <c r="E3" s="79"/>
      <c r="F3" s="194"/>
      <c r="G3" s="143"/>
      <c r="H3" s="10"/>
      <c r="I3" s="77"/>
      <c r="J3" s="119"/>
      <c r="K3" s="77"/>
      <c r="L3" s="51">
        <f aca="true" t="shared" si="0" ref="L3:L24">SUM(D3:K3)</f>
        <v>46</v>
      </c>
    </row>
    <row r="4" spans="1:12" ht="19.5" customHeight="1">
      <c r="A4" s="6">
        <v>3</v>
      </c>
      <c r="B4" s="132" t="s">
        <v>37</v>
      </c>
      <c r="C4" s="33" t="s">
        <v>16</v>
      </c>
      <c r="D4" s="9">
        <f>294+49</f>
        <v>343</v>
      </c>
      <c r="E4" s="244"/>
      <c r="F4" s="193"/>
      <c r="G4" s="158"/>
      <c r="H4" s="9"/>
      <c r="I4" s="76"/>
      <c r="J4" s="121"/>
      <c r="K4" s="76"/>
      <c r="L4" s="51">
        <f t="shared" si="0"/>
        <v>343</v>
      </c>
    </row>
    <row r="5" spans="1:12" ht="19.5" customHeight="1">
      <c r="A5" s="6">
        <v>4</v>
      </c>
      <c r="B5" s="32" t="s">
        <v>5</v>
      </c>
      <c r="C5" s="33" t="s">
        <v>6</v>
      </c>
      <c r="D5" s="10">
        <v>0</v>
      </c>
      <c r="E5" s="79">
        <f>200+20</f>
        <v>220</v>
      </c>
      <c r="F5" s="194"/>
      <c r="G5" s="143"/>
      <c r="H5" s="10"/>
      <c r="I5" s="77"/>
      <c r="J5" s="119"/>
      <c r="K5" s="77"/>
      <c r="L5" s="51">
        <f t="shared" si="0"/>
        <v>220</v>
      </c>
    </row>
    <row r="6" spans="1:12" ht="19.5" customHeight="1">
      <c r="A6" s="6">
        <v>5</v>
      </c>
      <c r="B6" s="132" t="s">
        <v>251</v>
      </c>
      <c r="C6" s="33" t="s">
        <v>31</v>
      </c>
      <c r="D6" s="10">
        <v>1</v>
      </c>
      <c r="E6" s="79"/>
      <c r="F6" s="194"/>
      <c r="G6" s="143"/>
      <c r="H6" s="10"/>
      <c r="I6" s="77"/>
      <c r="J6" s="119"/>
      <c r="K6" s="77"/>
      <c r="L6" s="51">
        <f t="shared" si="0"/>
        <v>1</v>
      </c>
    </row>
    <row r="7" spans="1:12" ht="19.5" customHeight="1">
      <c r="A7" s="6">
        <v>6</v>
      </c>
      <c r="B7" s="213" t="s">
        <v>9</v>
      </c>
      <c r="C7" s="33" t="s">
        <v>10</v>
      </c>
      <c r="D7" s="10">
        <v>15</v>
      </c>
      <c r="E7" s="79"/>
      <c r="F7" s="194"/>
      <c r="G7" s="143"/>
      <c r="H7" s="10"/>
      <c r="I7" s="77"/>
      <c r="J7" s="119"/>
      <c r="K7" s="77"/>
      <c r="L7" s="51">
        <f t="shared" si="0"/>
        <v>15</v>
      </c>
    </row>
    <row r="8" spans="1:12" ht="19.5" customHeight="1">
      <c r="A8" s="6">
        <v>7</v>
      </c>
      <c r="B8" s="213" t="s">
        <v>11</v>
      </c>
      <c r="C8" s="33" t="s">
        <v>12</v>
      </c>
      <c r="D8" s="10">
        <v>431</v>
      </c>
      <c r="E8" s="79"/>
      <c r="F8" s="194"/>
      <c r="G8" s="143"/>
      <c r="H8" s="10"/>
      <c r="I8" s="77"/>
      <c r="J8" s="119"/>
      <c r="K8" s="77"/>
      <c r="L8" s="51">
        <f t="shared" si="0"/>
        <v>431</v>
      </c>
    </row>
    <row r="9" spans="1:12" ht="19.5" customHeight="1">
      <c r="A9" s="6">
        <v>8</v>
      </c>
      <c r="B9" s="213" t="s">
        <v>13</v>
      </c>
      <c r="C9" s="33" t="s">
        <v>14</v>
      </c>
      <c r="D9" s="135">
        <v>9</v>
      </c>
      <c r="E9" s="79"/>
      <c r="F9" s="191"/>
      <c r="G9" s="155"/>
      <c r="H9" s="135"/>
      <c r="I9" s="79"/>
      <c r="J9" s="119"/>
      <c r="K9" s="79"/>
      <c r="L9" s="51">
        <f t="shared" si="0"/>
        <v>9</v>
      </c>
    </row>
    <row r="10" spans="1:12" ht="19.5" customHeight="1">
      <c r="A10" s="6">
        <v>9</v>
      </c>
      <c r="B10" s="132" t="s">
        <v>40</v>
      </c>
      <c r="C10" s="33" t="s">
        <v>29</v>
      </c>
      <c r="D10" s="10">
        <v>0</v>
      </c>
      <c r="E10" s="79">
        <v>280</v>
      </c>
      <c r="F10" s="194"/>
      <c r="G10" s="143"/>
      <c r="H10" s="10"/>
      <c r="I10" s="77"/>
      <c r="J10" s="119"/>
      <c r="K10" s="79"/>
      <c r="L10" s="51">
        <f t="shared" si="0"/>
        <v>280</v>
      </c>
    </row>
    <row r="11" spans="1:12" ht="19.5" customHeight="1">
      <c r="A11" s="6">
        <v>10</v>
      </c>
      <c r="B11" s="132" t="s">
        <v>41</v>
      </c>
      <c r="C11" s="33" t="s">
        <v>42</v>
      </c>
      <c r="D11" s="10">
        <v>48</v>
      </c>
      <c r="E11" s="79"/>
      <c r="F11" s="194"/>
      <c r="G11" s="143"/>
      <c r="H11" s="10"/>
      <c r="I11" s="77"/>
      <c r="J11" s="119"/>
      <c r="K11" s="77"/>
      <c r="L11" s="51">
        <f t="shared" si="0"/>
        <v>48</v>
      </c>
    </row>
    <row r="12" spans="1:12" ht="19.5" customHeight="1">
      <c r="A12" s="6">
        <v>11</v>
      </c>
      <c r="B12" s="213" t="s">
        <v>19</v>
      </c>
      <c r="C12" s="33" t="s">
        <v>20</v>
      </c>
      <c r="D12" s="10">
        <v>25</v>
      </c>
      <c r="E12" s="79"/>
      <c r="F12" s="194"/>
      <c r="G12" s="143"/>
      <c r="H12" s="10"/>
      <c r="I12" s="77"/>
      <c r="J12" s="119"/>
      <c r="K12" s="77"/>
      <c r="L12" s="51">
        <f t="shared" si="0"/>
        <v>25</v>
      </c>
    </row>
    <row r="13" spans="1:12" ht="19.5" customHeight="1">
      <c r="A13" s="6">
        <v>12</v>
      </c>
      <c r="B13" s="132" t="s">
        <v>44</v>
      </c>
      <c r="C13" s="33" t="s">
        <v>45</v>
      </c>
      <c r="D13" s="10">
        <v>2</v>
      </c>
      <c r="E13" s="79"/>
      <c r="F13" s="194"/>
      <c r="G13" s="143"/>
      <c r="H13" s="10"/>
      <c r="I13" s="77"/>
      <c r="J13" s="119"/>
      <c r="K13" s="77"/>
      <c r="L13" s="51">
        <f t="shared" si="0"/>
        <v>2</v>
      </c>
    </row>
    <row r="14" spans="1:12" ht="19.5" customHeight="1">
      <c r="A14" s="6">
        <v>13</v>
      </c>
      <c r="B14" s="132" t="s">
        <v>46</v>
      </c>
      <c r="C14" s="33" t="s">
        <v>47</v>
      </c>
      <c r="D14" s="10">
        <v>3</v>
      </c>
      <c r="E14" s="79"/>
      <c r="F14" s="194"/>
      <c r="G14" s="143"/>
      <c r="H14" s="10"/>
      <c r="I14" s="77"/>
      <c r="J14" s="119"/>
      <c r="K14" s="77"/>
      <c r="L14" s="51">
        <f t="shared" si="0"/>
        <v>3</v>
      </c>
    </row>
    <row r="15" spans="1:12" ht="19.5" customHeight="1">
      <c r="A15" s="6">
        <v>14</v>
      </c>
      <c r="B15" s="132" t="s">
        <v>48</v>
      </c>
      <c r="C15" s="33" t="s">
        <v>49</v>
      </c>
      <c r="D15" s="10">
        <v>65</v>
      </c>
      <c r="E15" s="79"/>
      <c r="F15" s="194"/>
      <c r="G15" s="143"/>
      <c r="H15" s="10"/>
      <c r="I15" s="77"/>
      <c r="J15" s="119"/>
      <c r="K15" s="77"/>
      <c r="L15" s="51">
        <f t="shared" si="0"/>
        <v>65</v>
      </c>
    </row>
    <row r="16" spans="1:12" ht="19.5" customHeight="1">
      <c r="A16" s="6">
        <v>15</v>
      </c>
      <c r="B16" s="132" t="s">
        <v>51</v>
      </c>
      <c r="C16" s="33" t="s">
        <v>52</v>
      </c>
      <c r="D16" s="135">
        <v>41.5</v>
      </c>
      <c r="E16" s="79"/>
      <c r="F16" s="191"/>
      <c r="G16" s="143"/>
      <c r="H16" s="135"/>
      <c r="I16" s="77"/>
      <c r="J16" s="119"/>
      <c r="K16" s="77"/>
      <c r="L16" s="51">
        <f t="shared" si="0"/>
        <v>41.5</v>
      </c>
    </row>
    <row r="17" spans="1:12" ht="19.5" customHeight="1">
      <c r="A17" s="6">
        <v>16</v>
      </c>
      <c r="B17" s="132" t="s">
        <v>57</v>
      </c>
      <c r="C17" s="33" t="s">
        <v>58</v>
      </c>
      <c r="D17" s="10">
        <v>3</v>
      </c>
      <c r="E17" s="79"/>
      <c r="F17" s="194"/>
      <c r="G17" s="155"/>
      <c r="H17" s="10"/>
      <c r="I17" s="79"/>
      <c r="J17" s="119"/>
      <c r="K17" s="79"/>
      <c r="L17" s="51">
        <f t="shared" si="0"/>
        <v>3</v>
      </c>
    </row>
    <row r="18" spans="1:12" ht="19.5" customHeight="1">
      <c r="A18" s="6">
        <v>17</v>
      </c>
      <c r="B18" s="132" t="s">
        <v>59</v>
      </c>
      <c r="C18" s="33" t="s">
        <v>42</v>
      </c>
      <c r="D18" s="10">
        <v>66</v>
      </c>
      <c r="E18" s="79"/>
      <c r="F18" s="194"/>
      <c r="G18" s="155"/>
      <c r="H18" s="10"/>
      <c r="I18" s="79"/>
      <c r="J18" s="119"/>
      <c r="K18" s="79"/>
      <c r="L18" s="51">
        <f t="shared" si="0"/>
        <v>66</v>
      </c>
    </row>
    <row r="19" spans="1:12" ht="19.5" customHeight="1">
      <c r="A19" s="6">
        <v>18</v>
      </c>
      <c r="B19" s="132" t="s">
        <v>60</v>
      </c>
      <c r="C19" s="33" t="s">
        <v>61</v>
      </c>
      <c r="D19" s="10">
        <v>0</v>
      </c>
      <c r="E19" s="79">
        <v>40</v>
      </c>
      <c r="F19" s="194"/>
      <c r="G19" s="155"/>
      <c r="H19" s="10"/>
      <c r="I19" s="79"/>
      <c r="J19" s="119"/>
      <c r="K19" s="79"/>
      <c r="L19" s="51">
        <f t="shared" si="0"/>
        <v>40</v>
      </c>
    </row>
    <row r="20" spans="1:12" ht="19.5" customHeight="1">
      <c r="A20" s="6">
        <v>19</v>
      </c>
      <c r="B20" s="132" t="s">
        <v>62</v>
      </c>
      <c r="C20" s="33" t="s">
        <v>63</v>
      </c>
      <c r="D20" s="10">
        <v>9</v>
      </c>
      <c r="E20" s="79"/>
      <c r="F20" s="194"/>
      <c r="G20" s="143"/>
      <c r="H20" s="10"/>
      <c r="I20" s="77"/>
      <c r="J20" s="119"/>
      <c r="K20" s="79"/>
      <c r="L20" s="51">
        <f t="shared" si="0"/>
        <v>9</v>
      </c>
    </row>
    <row r="21" spans="1:12" ht="19.5" customHeight="1">
      <c r="A21" s="6">
        <v>20</v>
      </c>
      <c r="B21" s="132" t="s">
        <v>397</v>
      </c>
      <c r="C21" s="33" t="s">
        <v>125</v>
      </c>
      <c r="D21" s="11">
        <v>0</v>
      </c>
      <c r="E21" s="235"/>
      <c r="F21" s="202"/>
      <c r="G21" s="162"/>
      <c r="H21" s="11"/>
      <c r="I21" s="82"/>
      <c r="J21" s="146"/>
      <c r="K21" s="235"/>
      <c r="L21" s="51">
        <f t="shared" si="0"/>
        <v>0</v>
      </c>
    </row>
    <row r="22" spans="1:12" ht="19.5" customHeight="1">
      <c r="A22" s="6">
        <v>21</v>
      </c>
      <c r="B22" s="213" t="s">
        <v>30</v>
      </c>
      <c r="C22" s="33" t="s">
        <v>31</v>
      </c>
      <c r="D22" s="11">
        <v>60</v>
      </c>
      <c r="E22" s="235"/>
      <c r="F22" s="202"/>
      <c r="G22" s="162"/>
      <c r="H22" s="11"/>
      <c r="I22" s="82"/>
      <c r="J22" s="146"/>
      <c r="K22" s="235"/>
      <c r="L22" s="51">
        <f t="shared" si="0"/>
        <v>60</v>
      </c>
    </row>
    <row r="23" spans="1:12" ht="19.5" customHeight="1">
      <c r="A23" s="6">
        <v>22</v>
      </c>
      <c r="B23" s="132" t="s">
        <v>64</v>
      </c>
      <c r="C23" s="33" t="s">
        <v>16</v>
      </c>
      <c r="D23" s="11">
        <v>15</v>
      </c>
      <c r="E23" s="235"/>
      <c r="F23" s="202"/>
      <c r="G23" s="162"/>
      <c r="H23" s="11"/>
      <c r="I23" s="82"/>
      <c r="J23" s="146"/>
      <c r="K23" s="82"/>
      <c r="L23" s="51">
        <f t="shared" si="0"/>
        <v>15</v>
      </c>
    </row>
    <row r="24" spans="1:12" ht="19.5" customHeight="1" thickBot="1">
      <c r="A24" s="7">
        <v>23</v>
      </c>
      <c r="B24" s="133" t="s">
        <v>65</v>
      </c>
      <c r="C24" s="35" t="s">
        <v>39</v>
      </c>
      <c r="D24" s="12">
        <v>154</v>
      </c>
      <c r="E24" s="80">
        <f>270+320</f>
        <v>590</v>
      </c>
      <c r="F24" s="195"/>
      <c r="G24" s="157"/>
      <c r="H24" s="12"/>
      <c r="I24" s="81"/>
      <c r="J24" s="120"/>
      <c r="K24" s="80"/>
      <c r="L24" s="52">
        <f t="shared" si="0"/>
        <v>744</v>
      </c>
    </row>
    <row r="25" spans="1:12" s="53" customFormat="1" ht="15.75">
      <c r="A25" s="60"/>
      <c r="B25" s="57" t="s">
        <v>292</v>
      </c>
      <c r="D25" s="54">
        <v>25</v>
      </c>
      <c r="E25" s="54"/>
      <c r="F25" s="54"/>
      <c r="G25" s="54"/>
      <c r="H25" s="54"/>
      <c r="I25" s="54"/>
      <c r="J25" s="54"/>
      <c r="K25" s="54"/>
      <c r="L25" s="54">
        <f>SUM(D25:K25)</f>
        <v>25</v>
      </c>
    </row>
    <row r="26" spans="4:12" ht="13.5" thickBot="1">
      <c r="D26" s="138" t="s">
        <v>394</v>
      </c>
      <c r="E26" s="138" t="s">
        <v>395</v>
      </c>
      <c r="F26" s="138" t="s">
        <v>394</v>
      </c>
      <c r="G26" s="138" t="s">
        <v>395</v>
      </c>
      <c r="H26" s="138" t="s">
        <v>394</v>
      </c>
      <c r="I26" s="138" t="s">
        <v>395</v>
      </c>
      <c r="J26" s="138"/>
      <c r="K26" s="138"/>
      <c r="L26" s="16"/>
    </row>
    <row r="27" spans="1:13" s="20" customFormat="1" ht="16.5" thickBot="1">
      <c r="A27" s="19"/>
      <c r="B27" s="65" t="s">
        <v>217</v>
      </c>
      <c r="D27" s="259">
        <f>SUM(D2:E25)</f>
        <v>2491.5</v>
      </c>
      <c r="E27" s="260"/>
      <c r="F27" s="259"/>
      <c r="G27" s="260"/>
      <c r="H27" s="259"/>
      <c r="I27" s="260"/>
      <c r="J27" s="259"/>
      <c r="K27" s="260"/>
      <c r="L27" s="64">
        <f>SUM(L2:L26)</f>
        <v>2491.5</v>
      </c>
      <c r="M27" s="127"/>
    </row>
    <row r="28" ht="12.75">
      <c r="L28" s="16"/>
    </row>
    <row r="29" spans="2:12" ht="12.75">
      <c r="B29" s="15"/>
      <c r="D29" s="16"/>
      <c r="F29" s="16"/>
      <c r="H29" s="16"/>
      <c r="L29" s="16"/>
    </row>
  </sheetData>
  <mergeCells count="8">
    <mergeCell ref="D1:E1"/>
    <mergeCell ref="D27:E27"/>
    <mergeCell ref="F1:G1"/>
    <mergeCell ref="F27:G27"/>
    <mergeCell ref="H1:I1"/>
    <mergeCell ref="H27:I27"/>
    <mergeCell ref="J1:K1"/>
    <mergeCell ref="J27:K27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  <headerFooter alignWithMargins="0">
    <oddHeader>&amp;C&amp;"Arial,tučné"&amp;16Sběr 2010 - 2011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L2" sqref="L2:L20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11" width="12.7109375" style="0" customWidth="1"/>
    <col min="12" max="12" width="15.7109375" style="0" customWidth="1"/>
  </cols>
  <sheetData>
    <row r="1" spans="1:12" ht="24.75" customHeight="1" thickBot="1">
      <c r="A1" s="175" t="s">
        <v>201</v>
      </c>
      <c r="B1" s="8" t="s">
        <v>215</v>
      </c>
      <c r="C1" s="3" t="s">
        <v>216</v>
      </c>
      <c r="D1" s="261" t="s">
        <v>389</v>
      </c>
      <c r="E1" s="262"/>
      <c r="F1" s="261"/>
      <c r="G1" s="262"/>
      <c r="H1" s="261"/>
      <c r="I1" s="262"/>
      <c r="J1" s="261"/>
      <c r="K1" s="262"/>
      <c r="L1" s="49" t="s">
        <v>257</v>
      </c>
    </row>
    <row r="2" spans="1:12" ht="19.5" customHeight="1">
      <c r="A2" s="36">
        <v>1</v>
      </c>
      <c r="B2" s="32" t="s">
        <v>351</v>
      </c>
      <c r="C2" s="33" t="s">
        <v>23</v>
      </c>
      <c r="D2" s="147">
        <v>0</v>
      </c>
      <c r="E2" s="168"/>
      <c r="F2" s="147"/>
      <c r="G2" s="168"/>
      <c r="H2" s="147"/>
      <c r="I2" s="168"/>
      <c r="J2" s="147"/>
      <c r="K2" s="168"/>
      <c r="L2" s="50">
        <f>SUM(D2:K2)</f>
        <v>0</v>
      </c>
    </row>
    <row r="3" spans="1:12" ht="19.5" customHeight="1">
      <c r="A3" s="6">
        <v>2</v>
      </c>
      <c r="B3" s="32" t="s">
        <v>352</v>
      </c>
      <c r="C3" s="33" t="s">
        <v>39</v>
      </c>
      <c r="D3" s="148">
        <v>47</v>
      </c>
      <c r="E3" s="169"/>
      <c r="F3" s="148"/>
      <c r="G3" s="169"/>
      <c r="H3" s="148"/>
      <c r="I3" s="169"/>
      <c r="J3" s="148"/>
      <c r="K3" s="169"/>
      <c r="L3" s="51">
        <f aca="true" t="shared" si="0" ref="L3:L20">SUM(D3:K3)</f>
        <v>47</v>
      </c>
    </row>
    <row r="4" spans="1:12" ht="19.5" customHeight="1">
      <c r="A4" s="115">
        <v>3</v>
      </c>
      <c r="B4" s="42" t="s">
        <v>353</v>
      </c>
      <c r="C4" s="43" t="s">
        <v>67</v>
      </c>
      <c r="D4" s="148">
        <v>0</v>
      </c>
      <c r="E4" s="169"/>
      <c r="F4" s="148"/>
      <c r="G4" s="169"/>
      <c r="H4" s="148"/>
      <c r="I4" s="169"/>
      <c r="J4" s="148"/>
      <c r="K4" s="169"/>
      <c r="L4" s="51">
        <f t="shared" si="0"/>
        <v>0</v>
      </c>
    </row>
    <row r="5" spans="1:12" ht="19.5" customHeight="1">
      <c r="A5" s="6">
        <v>4</v>
      </c>
      <c r="B5" s="42" t="s">
        <v>354</v>
      </c>
      <c r="C5" s="43" t="s">
        <v>76</v>
      </c>
      <c r="D5" s="148">
        <v>0</v>
      </c>
      <c r="E5" s="169"/>
      <c r="F5" s="148"/>
      <c r="G5" s="169"/>
      <c r="H5" s="148"/>
      <c r="I5" s="169"/>
      <c r="J5" s="148"/>
      <c r="K5" s="169"/>
      <c r="L5" s="51">
        <f t="shared" si="0"/>
        <v>0</v>
      </c>
    </row>
    <row r="6" spans="1:12" ht="19.5" customHeight="1">
      <c r="A6" s="115">
        <v>5</v>
      </c>
      <c r="B6" s="42" t="s">
        <v>355</v>
      </c>
      <c r="C6" s="43" t="s">
        <v>52</v>
      </c>
      <c r="D6" s="148">
        <v>21</v>
      </c>
      <c r="E6" s="169"/>
      <c r="F6" s="148"/>
      <c r="G6" s="169"/>
      <c r="H6" s="148"/>
      <c r="I6" s="169"/>
      <c r="J6" s="148"/>
      <c r="K6" s="169"/>
      <c r="L6" s="51">
        <f t="shared" si="0"/>
        <v>21</v>
      </c>
    </row>
    <row r="7" spans="1:12" ht="19.5" customHeight="1">
      <c r="A7" s="6">
        <v>6</v>
      </c>
      <c r="B7" s="42" t="s">
        <v>356</v>
      </c>
      <c r="C7" s="43" t="s">
        <v>76</v>
      </c>
      <c r="D7" s="148">
        <v>69.5</v>
      </c>
      <c r="E7" s="169"/>
      <c r="F7" s="148"/>
      <c r="G7" s="169"/>
      <c r="H7" s="148"/>
      <c r="I7" s="169"/>
      <c r="J7" s="148"/>
      <c r="K7" s="169"/>
      <c r="L7" s="51">
        <f t="shared" si="0"/>
        <v>69.5</v>
      </c>
    </row>
    <row r="8" spans="1:12" ht="19.5" customHeight="1">
      <c r="A8" s="6">
        <v>7</v>
      </c>
      <c r="B8" s="32" t="s">
        <v>357</v>
      </c>
      <c r="C8" s="33" t="s">
        <v>69</v>
      </c>
      <c r="D8" s="148">
        <v>130</v>
      </c>
      <c r="E8" s="169"/>
      <c r="F8" s="148"/>
      <c r="G8" s="169"/>
      <c r="H8" s="148"/>
      <c r="I8" s="169"/>
      <c r="J8" s="148"/>
      <c r="K8" s="169"/>
      <c r="L8" s="51">
        <f t="shared" si="0"/>
        <v>130</v>
      </c>
    </row>
    <row r="9" spans="1:12" ht="19.5" customHeight="1">
      <c r="A9" s="6">
        <v>8</v>
      </c>
      <c r="B9" s="32" t="s">
        <v>15</v>
      </c>
      <c r="C9" s="33" t="s">
        <v>70</v>
      </c>
      <c r="D9" s="148">
        <f>24.5+26</f>
        <v>50.5</v>
      </c>
      <c r="E9" s="169"/>
      <c r="F9" s="148"/>
      <c r="G9" s="169"/>
      <c r="H9" s="148"/>
      <c r="I9" s="169"/>
      <c r="J9" s="148"/>
      <c r="K9" s="169"/>
      <c r="L9" s="51">
        <f t="shared" si="0"/>
        <v>50.5</v>
      </c>
    </row>
    <row r="10" spans="1:12" ht="19.5" customHeight="1">
      <c r="A10" s="115">
        <v>9</v>
      </c>
      <c r="B10" s="32" t="s">
        <v>456</v>
      </c>
      <c r="C10" s="33" t="s">
        <v>96</v>
      </c>
      <c r="D10" s="148">
        <v>0</v>
      </c>
      <c r="E10" s="169"/>
      <c r="F10" s="148"/>
      <c r="G10" s="169"/>
      <c r="H10" s="148"/>
      <c r="I10" s="169"/>
      <c r="J10" s="148"/>
      <c r="K10" s="169"/>
      <c r="L10" s="51">
        <f t="shared" si="0"/>
        <v>0</v>
      </c>
    </row>
    <row r="11" spans="1:12" ht="19.5" customHeight="1">
      <c r="A11" s="6">
        <v>10</v>
      </c>
      <c r="B11" s="32" t="s">
        <v>359</v>
      </c>
      <c r="C11" s="33" t="s">
        <v>71</v>
      </c>
      <c r="D11" s="148">
        <v>9</v>
      </c>
      <c r="E11" s="169"/>
      <c r="F11" s="148"/>
      <c r="G11" s="169"/>
      <c r="H11" s="148"/>
      <c r="I11" s="169"/>
      <c r="J11" s="148"/>
      <c r="K11" s="169"/>
      <c r="L11" s="51">
        <f t="shared" si="0"/>
        <v>9</v>
      </c>
    </row>
    <row r="12" spans="1:12" ht="19.5" customHeight="1">
      <c r="A12" s="115">
        <v>11</v>
      </c>
      <c r="B12" s="32" t="s">
        <v>440</v>
      </c>
      <c r="C12" s="33" t="s">
        <v>137</v>
      </c>
      <c r="D12" s="148">
        <v>0</v>
      </c>
      <c r="E12" s="169"/>
      <c r="F12" s="148"/>
      <c r="G12" s="169"/>
      <c r="H12" s="148"/>
      <c r="I12" s="169"/>
      <c r="J12" s="148"/>
      <c r="K12" s="169"/>
      <c r="L12" s="51">
        <f t="shared" si="0"/>
        <v>0</v>
      </c>
    </row>
    <row r="13" spans="1:12" ht="19.5" customHeight="1">
      <c r="A13" s="6">
        <v>12</v>
      </c>
      <c r="B13" s="32" t="s">
        <v>72</v>
      </c>
      <c r="C13" s="33" t="s">
        <v>29</v>
      </c>
      <c r="D13" s="148">
        <v>0</v>
      </c>
      <c r="E13" s="169"/>
      <c r="F13" s="148"/>
      <c r="G13" s="169"/>
      <c r="H13" s="148"/>
      <c r="I13" s="169"/>
      <c r="J13" s="148"/>
      <c r="K13" s="169"/>
      <c r="L13" s="51">
        <f t="shared" si="0"/>
        <v>0</v>
      </c>
    </row>
    <row r="14" spans="1:12" ht="19.5" customHeight="1">
      <c r="A14" s="115">
        <v>13</v>
      </c>
      <c r="B14" s="32" t="s">
        <v>360</v>
      </c>
      <c r="C14" s="33" t="s">
        <v>361</v>
      </c>
      <c r="D14" s="148">
        <f>26+10</f>
        <v>36</v>
      </c>
      <c r="E14" s="169"/>
      <c r="F14" s="148"/>
      <c r="G14" s="169"/>
      <c r="H14" s="148"/>
      <c r="I14" s="169"/>
      <c r="J14" s="148"/>
      <c r="K14" s="169"/>
      <c r="L14" s="51">
        <f t="shared" si="0"/>
        <v>36</v>
      </c>
    </row>
    <row r="15" spans="1:12" ht="19.5" customHeight="1">
      <c r="A15" s="6">
        <v>14</v>
      </c>
      <c r="B15" s="42" t="s">
        <v>80</v>
      </c>
      <c r="C15" s="43" t="s">
        <v>81</v>
      </c>
      <c r="D15" s="148">
        <v>0</v>
      </c>
      <c r="E15" s="173">
        <f>60</f>
        <v>60</v>
      </c>
      <c r="F15" s="148"/>
      <c r="G15" s="173"/>
      <c r="H15" s="148"/>
      <c r="I15" s="173"/>
      <c r="J15" s="148"/>
      <c r="K15" s="173"/>
      <c r="L15" s="51">
        <f t="shared" si="0"/>
        <v>60</v>
      </c>
    </row>
    <row r="16" spans="1:12" ht="19.5" customHeight="1">
      <c r="A16" s="115">
        <v>15</v>
      </c>
      <c r="B16" s="42" t="s">
        <v>362</v>
      </c>
      <c r="C16" s="43" t="s">
        <v>363</v>
      </c>
      <c r="D16" s="148">
        <v>0</v>
      </c>
      <c r="E16" s="169"/>
      <c r="F16" s="148"/>
      <c r="G16" s="169"/>
      <c r="H16" s="148"/>
      <c r="I16" s="169"/>
      <c r="J16" s="148"/>
      <c r="K16" s="169"/>
      <c r="L16" s="51">
        <f t="shared" si="0"/>
        <v>0</v>
      </c>
    </row>
    <row r="17" spans="1:12" ht="19.5" customHeight="1">
      <c r="A17" s="6">
        <v>16</v>
      </c>
      <c r="B17" s="32" t="s">
        <v>364</v>
      </c>
      <c r="C17" s="33" t="s">
        <v>39</v>
      </c>
      <c r="D17" s="148">
        <v>0</v>
      </c>
      <c r="E17" s="169"/>
      <c r="F17" s="148"/>
      <c r="G17" s="169"/>
      <c r="H17" s="148"/>
      <c r="I17" s="169"/>
      <c r="J17" s="148"/>
      <c r="K17" s="169"/>
      <c r="L17" s="51">
        <f t="shared" si="0"/>
        <v>0</v>
      </c>
    </row>
    <row r="18" spans="1:12" ht="19.5" customHeight="1">
      <c r="A18" s="115">
        <v>17</v>
      </c>
      <c r="B18" s="42" t="s">
        <v>365</v>
      </c>
      <c r="C18" s="43" t="s">
        <v>67</v>
      </c>
      <c r="D18" s="148">
        <v>0</v>
      </c>
      <c r="E18" s="169"/>
      <c r="F18" s="148"/>
      <c r="G18" s="169"/>
      <c r="H18" s="148"/>
      <c r="I18" s="169"/>
      <c r="J18" s="148"/>
      <c r="K18" s="169"/>
      <c r="L18" s="51">
        <f t="shared" si="0"/>
        <v>0</v>
      </c>
    </row>
    <row r="19" spans="1:12" ht="19.5" customHeight="1">
      <c r="A19" s="6">
        <v>18</v>
      </c>
      <c r="B19" s="32" t="s">
        <v>367</v>
      </c>
      <c r="C19" s="33" t="s">
        <v>76</v>
      </c>
      <c r="D19" s="148">
        <v>100</v>
      </c>
      <c r="E19" s="169"/>
      <c r="F19" s="148"/>
      <c r="G19" s="169"/>
      <c r="H19" s="148"/>
      <c r="I19" s="169"/>
      <c r="J19" s="148"/>
      <c r="K19" s="169"/>
      <c r="L19" s="51">
        <f t="shared" si="0"/>
        <v>100</v>
      </c>
    </row>
    <row r="20" spans="1:12" ht="19.5" customHeight="1" thickBot="1">
      <c r="A20" s="236">
        <v>19</v>
      </c>
      <c r="B20" s="34" t="s">
        <v>368</v>
      </c>
      <c r="C20" s="35" t="s">
        <v>52</v>
      </c>
      <c r="D20" s="149">
        <v>0</v>
      </c>
      <c r="E20" s="170"/>
      <c r="F20" s="149"/>
      <c r="G20" s="170"/>
      <c r="H20" s="149"/>
      <c r="I20" s="170"/>
      <c r="J20" s="149"/>
      <c r="K20" s="170"/>
      <c r="L20" s="52">
        <f t="shared" si="0"/>
        <v>0</v>
      </c>
    </row>
    <row r="21" spans="1:12" s="53" customFormat="1" ht="15.75">
      <c r="A21" s="60"/>
      <c r="B21" s="57" t="s">
        <v>292</v>
      </c>
      <c r="D21" s="54">
        <v>20</v>
      </c>
      <c r="E21" s="58"/>
      <c r="F21" s="54"/>
      <c r="G21" s="58"/>
      <c r="H21" s="54"/>
      <c r="I21" s="58"/>
      <c r="J21" s="54"/>
      <c r="K21" s="58"/>
      <c r="L21" s="54">
        <f>SUM(D21:K21)</f>
        <v>20</v>
      </c>
    </row>
    <row r="22" spans="4:11" ht="13.5" thickBot="1">
      <c r="D22" s="138" t="s">
        <v>394</v>
      </c>
      <c r="E22" s="138" t="s">
        <v>395</v>
      </c>
      <c r="F22" s="138" t="s">
        <v>394</v>
      </c>
      <c r="G22" s="138" t="s">
        <v>395</v>
      </c>
      <c r="H22" s="138" t="s">
        <v>394</v>
      </c>
      <c r="I22" s="138" t="s">
        <v>395</v>
      </c>
      <c r="J22" s="138" t="s">
        <v>394</v>
      </c>
      <c r="K22" s="138" t="s">
        <v>395</v>
      </c>
    </row>
    <row r="23" spans="1:13" s="20" customFormat="1" ht="16.5" thickBot="1">
      <c r="A23" s="19"/>
      <c r="B23" s="65" t="s">
        <v>217</v>
      </c>
      <c r="D23" s="259">
        <f>SUM(D2:E21)</f>
        <v>543</v>
      </c>
      <c r="E23" s="260"/>
      <c r="F23" s="259"/>
      <c r="G23" s="260"/>
      <c r="H23" s="259"/>
      <c r="I23" s="260"/>
      <c r="J23" s="259"/>
      <c r="K23" s="260"/>
      <c r="L23" s="64">
        <f>SUM(L2:L22)</f>
        <v>543</v>
      </c>
      <c r="M23" s="127"/>
    </row>
  </sheetData>
  <mergeCells count="8">
    <mergeCell ref="J1:K1"/>
    <mergeCell ref="J23:K23"/>
    <mergeCell ref="D1:E1"/>
    <mergeCell ref="D23:E23"/>
    <mergeCell ref="F1:G1"/>
    <mergeCell ref="F23:G23"/>
    <mergeCell ref="H1:I1"/>
    <mergeCell ref="H23:I23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&amp;C&amp;"Arial,tučné"&amp;16Sběr 2010 - 2011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L2" sqref="L2:L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5" t="s">
        <v>396</v>
      </c>
      <c r="B1" s="8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6">
        <v>1</v>
      </c>
      <c r="B2" s="40" t="s">
        <v>369</v>
      </c>
      <c r="C2" s="41" t="s">
        <v>63</v>
      </c>
      <c r="D2" s="9">
        <v>19.5</v>
      </c>
      <c r="E2" s="244"/>
      <c r="F2" s="193"/>
      <c r="G2" s="158"/>
      <c r="H2" s="9"/>
      <c r="I2" s="76"/>
      <c r="J2" s="122"/>
      <c r="K2" s="237"/>
      <c r="L2" s="50">
        <f>SUM(D2:K2)</f>
        <v>19.5</v>
      </c>
    </row>
    <row r="3" spans="1:12" ht="19.5" customHeight="1">
      <c r="A3" s="37">
        <v>2</v>
      </c>
      <c r="B3" s="116" t="s">
        <v>370</v>
      </c>
      <c r="C3" s="117" t="s">
        <v>4</v>
      </c>
      <c r="D3" s="10">
        <v>39</v>
      </c>
      <c r="E3" s="79"/>
      <c r="F3" s="194"/>
      <c r="G3" s="143"/>
      <c r="H3" s="10"/>
      <c r="I3" s="77"/>
      <c r="J3" s="119"/>
      <c r="K3" s="77"/>
      <c r="L3" s="51">
        <f aca="true" t="shared" si="0" ref="L3:L24">SUM(D3:K3)</f>
        <v>39</v>
      </c>
    </row>
    <row r="4" spans="1:12" ht="19.5" customHeight="1">
      <c r="A4" s="37">
        <v>3</v>
      </c>
      <c r="B4" s="42" t="s">
        <v>371</v>
      </c>
      <c r="C4" s="43" t="s">
        <v>4</v>
      </c>
      <c r="D4" s="10">
        <v>9</v>
      </c>
      <c r="E4" s="79"/>
      <c r="F4" s="194"/>
      <c r="G4" s="155"/>
      <c r="H4" s="10"/>
      <c r="I4" s="79"/>
      <c r="J4" s="119"/>
      <c r="K4" s="79"/>
      <c r="L4" s="51">
        <f t="shared" si="0"/>
        <v>9</v>
      </c>
    </row>
    <row r="5" spans="1:12" ht="19.5" customHeight="1">
      <c r="A5" s="37">
        <v>4</v>
      </c>
      <c r="B5" s="32" t="s">
        <v>372</v>
      </c>
      <c r="C5" s="33" t="s">
        <v>16</v>
      </c>
      <c r="D5" s="10">
        <v>70</v>
      </c>
      <c r="E5" s="79"/>
      <c r="F5" s="194"/>
      <c r="G5" s="143"/>
      <c r="H5" s="10"/>
      <c r="I5" s="77"/>
      <c r="J5" s="119"/>
      <c r="K5" s="77"/>
      <c r="L5" s="51">
        <f t="shared" si="0"/>
        <v>70</v>
      </c>
    </row>
    <row r="6" spans="1:12" ht="19.5" customHeight="1">
      <c r="A6" s="37">
        <v>5</v>
      </c>
      <c r="B6" s="32" t="s">
        <v>373</v>
      </c>
      <c r="C6" s="33" t="s">
        <v>68</v>
      </c>
      <c r="D6" s="10">
        <v>262</v>
      </c>
      <c r="E6" s="79">
        <f>200</f>
        <v>200</v>
      </c>
      <c r="F6" s="194"/>
      <c r="G6" s="143"/>
      <c r="H6" s="10"/>
      <c r="I6" s="77"/>
      <c r="J6" s="119"/>
      <c r="K6" s="77"/>
      <c r="L6" s="51">
        <f t="shared" si="0"/>
        <v>462</v>
      </c>
    </row>
    <row r="7" spans="1:12" ht="19.5" customHeight="1">
      <c r="A7" s="37">
        <v>6</v>
      </c>
      <c r="B7" s="42" t="s">
        <v>374</v>
      </c>
      <c r="C7" s="43" t="s">
        <v>42</v>
      </c>
      <c r="D7" s="10">
        <v>64</v>
      </c>
      <c r="E7" s="79"/>
      <c r="F7" s="194"/>
      <c r="G7" s="143"/>
      <c r="H7" s="10"/>
      <c r="I7" s="77"/>
      <c r="J7" s="119"/>
      <c r="K7" s="77"/>
      <c r="L7" s="51">
        <f t="shared" si="0"/>
        <v>64</v>
      </c>
    </row>
    <row r="8" spans="1:12" ht="19.5" customHeight="1">
      <c r="A8" s="37">
        <v>7</v>
      </c>
      <c r="B8" s="32" t="s">
        <v>375</v>
      </c>
      <c r="C8" s="33" t="s">
        <v>4</v>
      </c>
      <c r="D8" s="10">
        <v>81</v>
      </c>
      <c r="E8" s="79"/>
      <c r="F8" s="194"/>
      <c r="G8" s="155"/>
      <c r="H8" s="10"/>
      <c r="I8" s="79"/>
      <c r="J8" s="119"/>
      <c r="K8" s="79"/>
      <c r="L8" s="51">
        <f t="shared" si="0"/>
        <v>81</v>
      </c>
    </row>
    <row r="9" spans="1:12" ht="19.5" customHeight="1">
      <c r="A9" s="37">
        <v>8</v>
      </c>
      <c r="B9" s="42" t="s">
        <v>376</v>
      </c>
      <c r="C9" s="43" t="s">
        <v>63</v>
      </c>
      <c r="D9" s="10">
        <f>1+13+2.5</f>
        <v>16.5</v>
      </c>
      <c r="E9" s="79"/>
      <c r="F9" s="194"/>
      <c r="G9" s="143"/>
      <c r="H9" s="10"/>
      <c r="I9" s="77"/>
      <c r="J9" s="119"/>
      <c r="K9" s="77"/>
      <c r="L9" s="51">
        <f t="shared" si="0"/>
        <v>16.5</v>
      </c>
    </row>
    <row r="10" spans="1:12" ht="19.5" customHeight="1">
      <c r="A10" s="37">
        <v>9</v>
      </c>
      <c r="B10" s="32" t="s">
        <v>377</v>
      </c>
      <c r="C10" s="33" t="s">
        <v>4</v>
      </c>
      <c r="D10" s="10">
        <v>66</v>
      </c>
      <c r="E10" s="79"/>
      <c r="F10" s="194"/>
      <c r="G10" s="143"/>
      <c r="H10" s="10"/>
      <c r="I10" s="77"/>
      <c r="J10" s="119"/>
      <c r="K10" s="77"/>
      <c r="L10" s="51">
        <f t="shared" si="0"/>
        <v>66</v>
      </c>
    </row>
    <row r="11" spans="1:12" ht="19.5" customHeight="1">
      <c r="A11" s="37">
        <v>10</v>
      </c>
      <c r="B11" s="42" t="s">
        <v>358</v>
      </c>
      <c r="C11" s="43" t="s">
        <v>39</v>
      </c>
      <c r="D11" s="10">
        <v>0</v>
      </c>
      <c r="E11" s="79">
        <f>100</f>
        <v>100</v>
      </c>
      <c r="F11" s="194"/>
      <c r="G11" s="155"/>
      <c r="H11" s="10"/>
      <c r="I11" s="79"/>
      <c r="J11" s="119"/>
      <c r="K11" s="79"/>
      <c r="L11" s="51">
        <f t="shared" si="0"/>
        <v>100</v>
      </c>
    </row>
    <row r="12" spans="1:12" ht="19.5" customHeight="1">
      <c r="A12" s="37">
        <v>11</v>
      </c>
      <c r="B12" s="42" t="s">
        <v>169</v>
      </c>
      <c r="C12" s="43" t="s">
        <v>447</v>
      </c>
      <c r="D12" s="10">
        <v>0</v>
      </c>
      <c r="E12" s="79"/>
      <c r="F12" s="194"/>
      <c r="G12" s="143"/>
      <c r="H12" s="10"/>
      <c r="I12" s="77"/>
      <c r="J12" s="119"/>
      <c r="K12" s="77"/>
      <c r="L12" s="51">
        <f t="shared" si="0"/>
        <v>0</v>
      </c>
    </row>
    <row r="13" spans="1:12" ht="19.5" customHeight="1">
      <c r="A13" s="37">
        <v>12</v>
      </c>
      <c r="B13" s="42" t="s">
        <v>378</v>
      </c>
      <c r="C13" s="43" t="s">
        <v>361</v>
      </c>
      <c r="D13" s="10">
        <v>2</v>
      </c>
      <c r="E13" s="79"/>
      <c r="F13" s="194"/>
      <c r="G13" s="143"/>
      <c r="H13" s="10"/>
      <c r="I13" s="77"/>
      <c r="J13" s="119"/>
      <c r="K13" s="77"/>
      <c r="L13" s="51">
        <f t="shared" si="0"/>
        <v>2</v>
      </c>
    </row>
    <row r="14" spans="1:12" ht="19.5" customHeight="1">
      <c r="A14" s="37">
        <v>13</v>
      </c>
      <c r="B14" s="42" t="s">
        <v>379</v>
      </c>
      <c r="C14" s="43" t="s">
        <v>47</v>
      </c>
      <c r="D14" s="135">
        <f>13+3.5</f>
        <v>16.5</v>
      </c>
      <c r="E14" s="79"/>
      <c r="F14" s="191"/>
      <c r="G14" s="155"/>
      <c r="H14" s="135"/>
      <c r="I14" s="79"/>
      <c r="J14" s="119"/>
      <c r="K14" s="79"/>
      <c r="L14" s="51">
        <f t="shared" si="0"/>
        <v>16.5</v>
      </c>
    </row>
    <row r="15" spans="1:12" ht="19.5" customHeight="1">
      <c r="A15" s="37">
        <v>14</v>
      </c>
      <c r="B15" s="42" t="s">
        <v>82</v>
      </c>
      <c r="C15" s="43" t="s">
        <v>83</v>
      </c>
      <c r="D15" s="10">
        <f>17+4</f>
        <v>21</v>
      </c>
      <c r="E15" s="79"/>
      <c r="F15" s="194"/>
      <c r="G15" s="143"/>
      <c r="H15" s="10"/>
      <c r="I15" s="77"/>
      <c r="J15" s="119"/>
      <c r="K15" s="77"/>
      <c r="L15" s="51">
        <f t="shared" si="0"/>
        <v>21</v>
      </c>
    </row>
    <row r="16" spans="1:12" ht="19.5" customHeight="1">
      <c r="A16" s="37">
        <v>15</v>
      </c>
      <c r="B16" s="32" t="s">
        <v>380</v>
      </c>
      <c r="C16" s="33" t="s">
        <v>73</v>
      </c>
      <c r="D16" s="10">
        <v>3</v>
      </c>
      <c r="E16" s="79"/>
      <c r="F16" s="194"/>
      <c r="G16" s="143"/>
      <c r="H16" s="10"/>
      <c r="I16" s="77"/>
      <c r="J16" s="119"/>
      <c r="K16" s="77"/>
      <c r="L16" s="51">
        <f t="shared" si="0"/>
        <v>3</v>
      </c>
    </row>
    <row r="17" spans="1:12" ht="19.5" customHeight="1">
      <c r="A17" s="37">
        <v>16</v>
      </c>
      <c r="B17" s="42" t="s">
        <v>381</v>
      </c>
      <c r="C17" s="43" t="s">
        <v>382</v>
      </c>
      <c r="D17" s="10">
        <v>11</v>
      </c>
      <c r="E17" s="79"/>
      <c r="F17" s="194"/>
      <c r="G17" s="143"/>
      <c r="H17" s="10"/>
      <c r="I17" s="77"/>
      <c r="J17" s="119"/>
      <c r="K17" s="77"/>
      <c r="L17" s="51">
        <f t="shared" si="0"/>
        <v>11</v>
      </c>
    </row>
    <row r="18" spans="1:12" ht="19.5" customHeight="1">
      <c r="A18" s="37">
        <v>17</v>
      </c>
      <c r="B18" s="42" t="s">
        <v>383</v>
      </c>
      <c r="C18" s="43" t="s">
        <v>84</v>
      </c>
      <c r="D18" s="10">
        <v>109</v>
      </c>
      <c r="E18" s="79"/>
      <c r="F18" s="194"/>
      <c r="G18" s="143"/>
      <c r="H18" s="10"/>
      <c r="I18" s="77"/>
      <c r="J18" s="119"/>
      <c r="K18" s="77"/>
      <c r="L18" s="51">
        <f t="shared" si="0"/>
        <v>109</v>
      </c>
    </row>
    <row r="19" spans="1:12" ht="19.5" customHeight="1">
      <c r="A19" s="37">
        <v>18</v>
      </c>
      <c r="B19" s="32" t="s">
        <v>384</v>
      </c>
      <c r="C19" s="33" t="s">
        <v>23</v>
      </c>
      <c r="D19" s="10">
        <v>69</v>
      </c>
      <c r="E19" s="79"/>
      <c r="F19" s="194"/>
      <c r="G19" s="143"/>
      <c r="H19" s="10"/>
      <c r="I19" s="77"/>
      <c r="J19" s="119"/>
      <c r="K19" s="77"/>
      <c r="L19" s="51">
        <f t="shared" si="0"/>
        <v>69</v>
      </c>
    </row>
    <row r="20" spans="1:12" ht="19.5" customHeight="1">
      <c r="A20" s="37">
        <v>19</v>
      </c>
      <c r="B20" s="32" t="s">
        <v>385</v>
      </c>
      <c r="C20" s="33" t="s">
        <v>22</v>
      </c>
      <c r="D20" s="10">
        <v>39</v>
      </c>
      <c r="E20" s="79"/>
      <c r="F20" s="194"/>
      <c r="G20" s="143"/>
      <c r="H20" s="10"/>
      <c r="I20" s="77"/>
      <c r="J20" s="119"/>
      <c r="K20" s="77"/>
      <c r="L20" s="51">
        <f t="shared" si="0"/>
        <v>39</v>
      </c>
    </row>
    <row r="21" spans="1:12" ht="19.5" customHeight="1">
      <c r="A21" s="37">
        <v>20</v>
      </c>
      <c r="B21" s="32" t="s">
        <v>366</v>
      </c>
      <c r="C21" s="33" t="s">
        <v>85</v>
      </c>
      <c r="D21" s="11">
        <v>15</v>
      </c>
      <c r="E21" s="235"/>
      <c r="F21" s="202"/>
      <c r="G21" s="162"/>
      <c r="H21" s="11"/>
      <c r="I21" s="82"/>
      <c r="J21" s="146"/>
      <c r="K21" s="82"/>
      <c r="L21" s="51">
        <f t="shared" si="0"/>
        <v>15</v>
      </c>
    </row>
    <row r="22" spans="1:12" ht="19.5" customHeight="1">
      <c r="A22" s="37">
        <v>21</v>
      </c>
      <c r="B22" s="42" t="s">
        <v>86</v>
      </c>
      <c r="C22" s="43" t="s">
        <v>71</v>
      </c>
      <c r="D22" s="11">
        <v>248</v>
      </c>
      <c r="E22" s="235"/>
      <c r="F22" s="202"/>
      <c r="G22" s="162"/>
      <c r="H22" s="11"/>
      <c r="I22" s="82"/>
      <c r="J22" s="146"/>
      <c r="K22" s="82"/>
      <c r="L22" s="51">
        <f t="shared" si="0"/>
        <v>248</v>
      </c>
    </row>
    <row r="23" spans="1:12" ht="19.5" customHeight="1">
      <c r="A23" s="221">
        <v>22</v>
      </c>
      <c r="B23" s="222" t="s">
        <v>386</v>
      </c>
      <c r="C23" s="223" t="s">
        <v>71</v>
      </c>
      <c r="D23" s="11">
        <f>59+12</f>
        <v>71</v>
      </c>
      <c r="E23" s="235">
        <f>60</f>
        <v>60</v>
      </c>
      <c r="F23" s="202"/>
      <c r="G23" s="162"/>
      <c r="H23" s="11"/>
      <c r="I23" s="82"/>
      <c r="J23" s="146"/>
      <c r="K23" s="82"/>
      <c r="L23" s="51">
        <f t="shared" si="0"/>
        <v>131</v>
      </c>
    </row>
    <row r="24" spans="1:12" ht="19.5" customHeight="1" thickBot="1">
      <c r="A24" s="7">
        <v>23</v>
      </c>
      <c r="B24" s="44" t="s">
        <v>441</v>
      </c>
      <c r="C24" s="45" t="s">
        <v>448</v>
      </c>
      <c r="D24" s="12">
        <v>0</v>
      </c>
      <c r="E24" s="80"/>
      <c r="F24" s="195"/>
      <c r="G24" s="157"/>
      <c r="H24" s="12"/>
      <c r="I24" s="81"/>
      <c r="J24" s="120"/>
      <c r="K24" s="80"/>
      <c r="L24" s="52">
        <f t="shared" si="0"/>
        <v>0</v>
      </c>
    </row>
    <row r="25" spans="1:12" s="53" customFormat="1" ht="15.75">
      <c r="A25" s="61"/>
      <c r="B25" s="57" t="s">
        <v>292</v>
      </c>
      <c r="D25" s="70">
        <v>40</v>
      </c>
      <c r="E25" s="54"/>
      <c r="F25" s="58"/>
      <c r="G25" s="54"/>
      <c r="H25" s="58"/>
      <c r="I25" s="54"/>
      <c r="J25" s="54"/>
      <c r="K25" s="54"/>
      <c r="L25" s="54">
        <f>SUM(D25:K25)</f>
        <v>40</v>
      </c>
    </row>
    <row r="26" spans="4:11" ht="13.5" thickBot="1">
      <c r="D26" s="138" t="s">
        <v>394</v>
      </c>
      <c r="E26" s="138" t="s">
        <v>395</v>
      </c>
      <c r="F26" s="138" t="s">
        <v>394</v>
      </c>
      <c r="G26" s="138" t="s">
        <v>395</v>
      </c>
      <c r="H26" s="138" t="s">
        <v>394</v>
      </c>
      <c r="I26" s="138" t="s">
        <v>395</v>
      </c>
      <c r="J26" s="138" t="s">
        <v>394</v>
      </c>
      <c r="K26" s="138" t="s">
        <v>395</v>
      </c>
    </row>
    <row r="27" spans="1:13" s="20" customFormat="1" ht="16.5" thickBot="1">
      <c r="A27" s="19"/>
      <c r="B27" s="65" t="s">
        <v>217</v>
      </c>
      <c r="D27" s="259">
        <f>SUM(D2:E25)</f>
        <v>1631.5</v>
      </c>
      <c r="E27" s="260"/>
      <c r="F27" s="263"/>
      <c r="G27" s="260"/>
      <c r="H27" s="263"/>
      <c r="I27" s="260"/>
      <c r="J27" s="259"/>
      <c r="K27" s="260"/>
      <c r="L27" s="64">
        <f>SUM(L2:L26)</f>
        <v>1631.5</v>
      </c>
      <c r="M27" s="127"/>
    </row>
    <row r="29" spans="4:8" ht="12.75">
      <c r="D29" s="16"/>
      <c r="F29" s="16"/>
      <c r="H29" s="16"/>
    </row>
    <row r="30" spans="4:8" ht="12.75">
      <c r="D30" t="s">
        <v>254</v>
      </c>
      <c r="F30" t="s">
        <v>254</v>
      </c>
      <c r="H30" t="s">
        <v>254</v>
      </c>
    </row>
  </sheetData>
  <mergeCells count="8">
    <mergeCell ref="D1:E1"/>
    <mergeCell ref="D27:E27"/>
    <mergeCell ref="F1:G1"/>
    <mergeCell ref="F27:G27"/>
    <mergeCell ref="H1:I1"/>
    <mergeCell ref="H27:I27"/>
    <mergeCell ref="J1:K1"/>
    <mergeCell ref="J27:K27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  <headerFooter alignWithMargins="0">
    <oddHeader>&amp;C&amp;"Arial,tučné"&amp;16Sběr 2010 - 2011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L2" sqref="L2:L26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4.28125" style="1" customWidth="1"/>
    <col min="5" max="5" width="12.421875" style="1" customWidth="1"/>
    <col min="6" max="6" width="14.28125" style="1" customWidth="1"/>
    <col min="7" max="7" width="12.421875" style="1" customWidth="1"/>
    <col min="8" max="8" width="14.28125" style="1" customWidth="1"/>
    <col min="9" max="11" width="12.421875" style="1" customWidth="1"/>
    <col min="12" max="12" width="15.7109375" style="0" customWidth="1"/>
  </cols>
  <sheetData>
    <row r="1" spans="1:12" ht="24.75" customHeight="1" thickBot="1">
      <c r="A1" s="254" t="s">
        <v>209</v>
      </c>
      <c r="B1" s="8" t="s">
        <v>215</v>
      </c>
      <c r="C1" s="3" t="s">
        <v>216</v>
      </c>
      <c r="D1" s="261" t="s">
        <v>389</v>
      </c>
      <c r="E1" s="262"/>
      <c r="F1" s="258"/>
      <c r="G1" s="258"/>
      <c r="H1" s="261"/>
      <c r="I1" s="262"/>
      <c r="J1" s="261"/>
      <c r="K1" s="262"/>
      <c r="L1" s="49" t="s">
        <v>257</v>
      </c>
    </row>
    <row r="2" spans="1:12" ht="19.5" customHeight="1">
      <c r="A2" s="5">
        <v>1</v>
      </c>
      <c r="B2" s="40" t="s">
        <v>88</v>
      </c>
      <c r="C2" s="41" t="s">
        <v>70</v>
      </c>
      <c r="D2" s="203">
        <v>4</v>
      </c>
      <c r="E2" s="245"/>
      <c r="F2" s="124"/>
      <c r="G2" s="83"/>
      <c r="H2" s="203"/>
      <c r="I2" s="204"/>
      <c r="J2" s="151"/>
      <c r="K2" s="238"/>
      <c r="L2" s="50">
        <f>SUM(D2:K2)</f>
        <v>4</v>
      </c>
    </row>
    <row r="3" spans="1:12" ht="19.5" customHeight="1">
      <c r="A3" s="6">
        <v>2</v>
      </c>
      <c r="B3" s="42" t="s">
        <v>36</v>
      </c>
      <c r="C3" s="43" t="s">
        <v>67</v>
      </c>
      <c r="D3" s="205">
        <v>22</v>
      </c>
      <c r="E3" s="164"/>
      <c r="F3" s="125"/>
      <c r="G3" s="84"/>
      <c r="H3" s="205"/>
      <c r="I3" s="163"/>
      <c r="J3" s="152"/>
      <c r="K3" s="84"/>
      <c r="L3" s="51">
        <f aca="true" t="shared" si="0" ref="L3:L26">SUM(D3:K3)</f>
        <v>22</v>
      </c>
    </row>
    <row r="4" spans="1:12" ht="19.5" customHeight="1">
      <c r="A4" s="6">
        <v>3</v>
      </c>
      <c r="B4" s="42" t="s">
        <v>442</v>
      </c>
      <c r="C4" s="43" t="s">
        <v>457</v>
      </c>
      <c r="D4" s="205">
        <v>0</v>
      </c>
      <c r="E4" s="164"/>
      <c r="F4" s="125"/>
      <c r="G4" s="84"/>
      <c r="H4" s="205"/>
      <c r="I4" s="163"/>
      <c r="J4" s="152"/>
      <c r="K4" s="84"/>
      <c r="L4" s="51">
        <f t="shared" si="0"/>
        <v>0</v>
      </c>
    </row>
    <row r="5" spans="1:12" ht="19.5" customHeight="1">
      <c r="A5" s="6">
        <v>4</v>
      </c>
      <c r="B5" s="42" t="s">
        <v>89</v>
      </c>
      <c r="C5" s="43" t="s">
        <v>90</v>
      </c>
      <c r="D5" s="205">
        <v>3</v>
      </c>
      <c r="E5" s="164"/>
      <c r="F5" s="125"/>
      <c r="G5" s="84"/>
      <c r="H5" s="205"/>
      <c r="I5" s="163"/>
      <c r="J5" s="152"/>
      <c r="K5" s="84"/>
      <c r="L5" s="51">
        <f t="shared" si="0"/>
        <v>3</v>
      </c>
    </row>
    <row r="6" spans="1:12" ht="19.5" customHeight="1">
      <c r="A6" s="6">
        <v>5</v>
      </c>
      <c r="B6" s="42" t="s">
        <v>89</v>
      </c>
      <c r="C6" s="43" t="s">
        <v>54</v>
      </c>
      <c r="D6" s="205">
        <v>14</v>
      </c>
      <c r="E6" s="164"/>
      <c r="F6" s="125"/>
      <c r="G6" s="85"/>
      <c r="H6" s="205"/>
      <c r="I6" s="164"/>
      <c r="J6" s="152"/>
      <c r="K6" s="85"/>
      <c r="L6" s="51">
        <f t="shared" si="0"/>
        <v>14</v>
      </c>
    </row>
    <row r="7" spans="1:12" ht="19.5" customHeight="1">
      <c r="A7" s="6">
        <v>6</v>
      </c>
      <c r="B7" s="42" t="s">
        <v>91</v>
      </c>
      <c r="C7" s="43" t="s">
        <v>75</v>
      </c>
      <c r="D7" s="205">
        <v>20</v>
      </c>
      <c r="E7" s="164"/>
      <c r="F7" s="125"/>
      <c r="G7" s="84"/>
      <c r="H7" s="205"/>
      <c r="I7" s="163"/>
      <c r="J7" s="152"/>
      <c r="K7" s="84"/>
      <c r="L7" s="51">
        <f t="shared" si="0"/>
        <v>20</v>
      </c>
    </row>
    <row r="8" spans="1:12" ht="19.5" customHeight="1">
      <c r="A8" s="6">
        <v>7</v>
      </c>
      <c r="B8" s="42" t="s">
        <v>13</v>
      </c>
      <c r="C8" s="43" t="s">
        <v>8</v>
      </c>
      <c r="D8" s="205">
        <v>36</v>
      </c>
      <c r="E8" s="164"/>
      <c r="F8" s="125"/>
      <c r="G8" s="84"/>
      <c r="H8" s="205"/>
      <c r="I8" s="163"/>
      <c r="J8" s="152"/>
      <c r="K8" s="84"/>
      <c r="L8" s="51">
        <f t="shared" si="0"/>
        <v>36</v>
      </c>
    </row>
    <row r="9" spans="1:12" ht="19.5" customHeight="1">
      <c r="A9" s="6">
        <v>8</v>
      </c>
      <c r="B9" s="42" t="s">
        <v>92</v>
      </c>
      <c r="C9" s="43" t="s">
        <v>4</v>
      </c>
      <c r="D9" s="205">
        <v>0</v>
      </c>
      <c r="E9" s="164"/>
      <c r="F9" s="125"/>
      <c r="G9" s="85"/>
      <c r="H9" s="205"/>
      <c r="I9" s="164"/>
      <c r="J9" s="152"/>
      <c r="K9" s="85"/>
      <c r="L9" s="51">
        <f t="shared" si="0"/>
        <v>0</v>
      </c>
    </row>
    <row r="10" spans="1:12" ht="19.5" customHeight="1">
      <c r="A10" s="6">
        <v>9</v>
      </c>
      <c r="B10" s="42" t="s">
        <v>95</v>
      </c>
      <c r="C10" s="43" t="s">
        <v>43</v>
      </c>
      <c r="D10" s="205">
        <v>0</v>
      </c>
      <c r="E10" s="164">
        <f>75</f>
        <v>75</v>
      </c>
      <c r="F10" s="125"/>
      <c r="G10" s="85"/>
      <c r="H10" s="205"/>
      <c r="I10" s="164"/>
      <c r="J10" s="152"/>
      <c r="K10" s="85"/>
      <c r="L10" s="51">
        <f t="shared" si="0"/>
        <v>75</v>
      </c>
    </row>
    <row r="11" spans="1:12" ht="19.5" customHeight="1">
      <c r="A11" s="6">
        <v>10</v>
      </c>
      <c r="B11" s="42" t="s">
        <v>72</v>
      </c>
      <c r="C11" s="43" t="s">
        <v>45</v>
      </c>
      <c r="D11" s="205">
        <v>27</v>
      </c>
      <c r="E11" s="164"/>
      <c r="F11" s="257" t="s">
        <v>463</v>
      </c>
      <c r="G11" s="84"/>
      <c r="H11" s="205"/>
      <c r="I11" s="163"/>
      <c r="J11" s="152"/>
      <c r="K11" s="85"/>
      <c r="L11" s="51">
        <f t="shared" si="0"/>
        <v>27</v>
      </c>
    </row>
    <row r="12" spans="1:12" ht="19.5" customHeight="1">
      <c r="A12" s="6">
        <v>11</v>
      </c>
      <c r="B12" s="42" t="s">
        <v>97</v>
      </c>
      <c r="C12" s="43" t="s">
        <v>98</v>
      </c>
      <c r="D12" s="205">
        <v>100</v>
      </c>
      <c r="E12" s="164"/>
      <c r="F12" s="125"/>
      <c r="G12" s="84"/>
      <c r="H12" s="205"/>
      <c r="I12" s="163"/>
      <c r="J12" s="152"/>
      <c r="K12" s="84"/>
      <c r="L12" s="51">
        <f t="shared" si="0"/>
        <v>100</v>
      </c>
    </row>
    <row r="13" spans="1:12" ht="19.5" customHeight="1">
      <c r="A13" s="6">
        <v>12</v>
      </c>
      <c r="B13" s="42" t="s">
        <v>99</v>
      </c>
      <c r="C13" s="43" t="s">
        <v>73</v>
      </c>
      <c r="D13" s="205">
        <v>0</v>
      </c>
      <c r="E13" s="164"/>
      <c r="F13" s="125"/>
      <c r="G13" s="84"/>
      <c r="H13" s="205"/>
      <c r="I13" s="163"/>
      <c r="J13" s="152"/>
      <c r="K13" s="84"/>
      <c r="L13" s="51">
        <f t="shared" si="0"/>
        <v>0</v>
      </c>
    </row>
    <row r="14" spans="1:12" ht="19.5" customHeight="1">
      <c r="A14" s="6">
        <v>13</v>
      </c>
      <c r="B14" s="42" t="s">
        <v>100</v>
      </c>
      <c r="C14" s="43" t="s">
        <v>45</v>
      </c>
      <c r="D14" s="205">
        <v>7</v>
      </c>
      <c r="E14" s="164"/>
      <c r="F14" s="125"/>
      <c r="G14" s="84"/>
      <c r="H14" s="205"/>
      <c r="I14" s="163"/>
      <c r="J14" s="152"/>
      <c r="K14" s="84"/>
      <c r="L14" s="51">
        <f t="shared" si="0"/>
        <v>7</v>
      </c>
    </row>
    <row r="15" spans="1:12" ht="19.5" customHeight="1">
      <c r="A15" s="6">
        <v>14</v>
      </c>
      <c r="B15" s="42" t="s">
        <v>101</v>
      </c>
      <c r="C15" s="43" t="s">
        <v>102</v>
      </c>
      <c r="D15" s="205">
        <v>212</v>
      </c>
      <c r="E15" s="164"/>
      <c r="F15" s="125"/>
      <c r="G15" s="84"/>
      <c r="H15" s="205"/>
      <c r="I15" s="163"/>
      <c r="J15" s="152"/>
      <c r="K15" s="84"/>
      <c r="L15" s="51">
        <f t="shared" si="0"/>
        <v>212</v>
      </c>
    </row>
    <row r="16" spans="1:12" ht="19.5" customHeight="1">
      <c r="A16" s="6">
        <v>15</v>
      </c>
      <c r="B16" s="42" t="s">
        <v>103</v>
      </c>
      <c r="C16" s="43" t="s">
        <v>104</v>
      </c>
      <c r="D16" s="205">
        <v>22</v>
      </c>
      <c r="E16" s="164"/>
      <c r="F16" s="125"/>
      <c r="G16" s="84"/>
      <c r="H16" s="205"/>
      <c r="I16" s="163"/>
      <c r="J16" s="152"/>
      <c r="K16" s="84"/>
      <c r="L16" s="51">
        <f t="shared" si="0"/>
        <v>22</v>
      </c>
    </row>
    <row r="17" spans="1:17" ht="19.5" customHeight="1">
      <c r="A17" s="6">
        <v>16</v>
      </c>
      <c r="B17" s="42" t="s">
        <v>103</v>
      </c>
      <c r="C17" s="43" t="s">
        <v>105</v>
      </c>
      <c r="D17" s="206">
        <v>22</v>
      </c>
      <c r="E17" s="166"/>
      <c r="F17" s="126"/>
      <c r="G17" s="86"/>
      <c r="H17" s="206"/>
      <c r="I17" s="165"/>
      <c r="J17" s="153"/>
      <c r="K17" s="86"/>
      <c r="L17" s="51">
        <f t="shared" si="0"/>
        <v>22</v>
      </c>
      <c r="Q17" s="18"/>
    </row>
    <row r="18" spans="1:12" ht="19.5" customHeight="1">
      <c r="A18" s="6">
        <v>17</v>
      </c>
      <c r="B18" s="42" t="s">
        <v>106</v>
      </c>
      <c r="C18" s="43" t="s">
        <v>25</v>
      </c>
      <c r="D18" s="206">
        <v>4</v>
      </c>
      <c r="E18" s="166"/>
      <c r="F18" s="126"/>
      <c r="G18" s="86"/>
      <c r="H18" s="206"/>
      <c r="I18" s="165"/>
      <c r="J18" s="153"/>
      <c r="K18" s="86"/>
      <c r="L18" s="51">
        <f t="shared" si="0"/>
        <v>4</v>
      </c>
    </row>
    <row r="19" spans="1:12" ht="19.5" customHeight="1">
      <c r="A19" s="6">
        <v>18</v>
      </c>
      <c r="B19" s="42" t="s">
        <v>107</v>
      </c>
      <c r="C19" s="43" t="s">
        <v>98</v>
      </c>
      <c r="D19" s="206">
        <v>170</v>
      </c>
      <c r="E19" s="207"/>
      <c r="F19" s="126"/>
      <c r="G19" s="150"/>
      <c r="H19" s="206"/>
      <c r="I19" s="207"/>
      <c r="J19" s="153"/>
      <c r="K19" s="239"/>
      <c r="L19" s="51">
        <f t="shared" si="0"/>
        <v>170</v>
      </c>
    </row>
    <row r="20" spans="1:12" ht="19.5" customHeight="1">
      <c r="A20" s="6">
        <v>19</v>
      </c>
      <c r="B20" s="42" t="s">
        <v>291</v>
      </c>
      <c r="C20" s="43" t="s">
        <v>12</v>
      </c>
      <c r="D20" s="205">
        <v>0</v>
      </c>
      <c r="E20" s="164"/>
      <c r="F20" s="125"/>
      <c r="G20" s="84"/>
      <c r="H20" s="205"/>
      <c r="I20" s="163"/>
      <c r="J20" s="152"/>
      <c r="K20" s="84"/>
      <c r="L20" s="51">
        <f t="shared" si="0"/>
        <v>0</v>
      </c>
    </row>
    <row r="21" spans="1:12" ht="19.5" customHeight="1">
      <c r="A21" s="6">
        <v>20</v>
      </c>
      <c r="B21" s="42" t="s">
        <v>108</v>
      </c>
      <c r="C21" s="43" t="s">
        <v>23</v>
      </c>
      <c r="D21" s="205">
        <v>0</v>
      </c>
      <c r="E21" s="164"/>
      <c r="F21" s="125"/>
      <c r="G21" s="84"/>
      <c r="H21" s="205"/>
      <c r="I21" s="163"/>
      <c r="J21" s="152"/>
      <c r="K21" s="84"/>
      <c r="L21" s="51">
        <f t="shared" si="0"/>
        <v>0</v>
      </c>
    </row>
    <row r="22" spans="1:12" ht="19.5" customHeight="1">
      <c r="A22" s="6">
        <v>21</v>
      </c>
      <c r="B22" s="42" t="s">
        <v>293</v>
      </c>
      <c r="C22" s="43" t="s">
        <v>83</v>
      </c>
      <c r="D22" s="205">
        <v>0</v>
      </c>
      <c r="E22" s="164"/>
      <c r="F22" s="125"/>
      <c r="G22" s="84"/>
      <c r="H22" s="205"/>
      <c r="I22" s="163"/>
      <c r="J22" s="152"/>
      <c r="K22" s="84"/>
      <c r="L22" s="51">
        <f t="shared" si="0"/>
        <v>0</v>
      </c>
    </row>
    <row r="23" spans="1:12" ht="19.5" customHeight="1">
      <c r="A23" s="6">
        <v>22</v>
      </c>
      <c r="B23" s="42" t="s">
        <v>109</v>
      </c>
      <c r="C23" s="43" t="s">
        <v>16</v>
      </c>
      <c r="D23" s="205">
        <v>20</v>
      </c>
      <c r="E23" s="164"/>
      <c r="F23" s="125"/>
      <c r="G23" s="84"/>
      <c r="H23" s="205"/>
      <c r="I23" s="163"/>
      <c r="J23" s="152"/>
      <c r="K23" s="84"/>
      <c r="L23" s="51">
        <f t="shared" si="0"/>
        <v>20</v>
      </c>
    </row>
    <row r="24" spans="1:12" ht="19.5" customHeight="1">
      <c r="A24" s="6">
        <v>23</v>
      </c>
      <c r="B24" s="42" t="s">
        <v>110</v>
      </c>
      <c r="C24" s="43" t="s">
        <v>111</v>
      </c>
      <c r="D24" s="205">
        <f>15+25</f>
        <v>40</v>
      </c>
      <c r="E24" s="164"/>
      <c r="F24" s="125"/>
      <c r="G24" s="84"/>
      <c r="H24" s="205"/>
      <c r="I24" s="163"/>
      <c r="J24" s="152"/>
      <c r="K24" s="84"/>
      <c r="L24" s="51">
        <f t="shared" si="0"/>
        <v>40</v>
      </c>
    </row>
    <row r="25" spans="1:12" ht="19.5" customHeight="1">
      <c r="A25" s="6">
        <v>24</v>
      </c>
      <c r="B25" s="42" t="s">
        <v>112</v>
      </c>
      <c r="C25" s="43" t="s">
        <v>98</v>
      </c>
      <c r="D25" s="208">
        <v>100</v>
      </c>
      <c r="E25" s="164">
        <f>90</f>
        <v>90</v>
      </c>
      <c r="F25" s="137"/>
      <c r="G25" s="85"/>
      <c r="H25" s="208"/>
      <c r="I25" s="164"/>
      <c r="J25" s="152"/>
      <c r="K25" s="85"/>
      <c r="L25" s="51">
        <f t="shared" si="0"/>
        <v>190</v>
      </c>
    </row>
    <row r="26" spans="1:12" ht="19.5" customHeight="1" thickBot="1">
      <c r="A26" s="7">
        <v>25</v>
      </c>
      <c r="B26" s="118" t="s">
        <v>113</v>
      </c>
      <c r="C26" s="46" t="s">
        <v>14</v>
      </c>
      <c r="D26" s="209">
        <v>5</v>
      </c>
      <c r="E26" s="167"/>
      <c r="F26" s="134"/>
      <c r="G26" s="87"/>
      <c r="H26" s="209"/>
      <c r="I26" s="167"/>
      <c r="J26" s="174"/>
      <c r="K26" s="87"/>
      <c r="L26" s="52">
        <f t="shared" si="0"/>
        <v>5</v>
      </c>
    </row>
    <row r="27" spans="1:12" s="53" customFormat="1" ht="15.75">
      <c r="A27" s="61"/>
      <c r="B27" s="57" t="s">
        <v>292</v>
      </c>
      <c r="D27" s="88">
        <f>44+41</f>
        <v>85</v>
      </c>
      <c r="E27" s="89"/>
      <c r="F27" s="88"/>
      <c r="G27" s="89"/>
      <c r="H27" s="88"/>
      <c r="I27" s="89"/>
      <c r="J27" s="89"/>
      <c r="K27" s="89"/>
      <c r="L27" s="54">
        <f>SUM(D27:K27)</f>
        <v>85</v>
      </c>
    </row>
    <row r="28" spans="1:11" s="53" customFormat="1" ht="16.5" thickBot="1">
      <c r="A28" s="61"/>
      <c r="B28" s="57"/>
      <c r="D28" s="138" t="s">
        <v>394</v>
      </c>
      <c r="E28" s="138" t="s">
        <v>395</v>
      </c>
      <c r="F28" s="138" t="s">
        <v>394</v>
      </c>
      <c r="G28" s="138" t="s">
        <v>395</v>
      </c>
      <c r="H28" s="138" t="s">
        <v>394</v>
      </c>
      <c r="I28" s="138" t="s">
        <v>395</v>
      </c>
      <c r="J28" s="138" t="s">
        <v>394</v>
      </c>
      <c r="K28" s="138" t="s">
        <v>395</v>
      </c>
    </row>
    <row r="29" spans="1:13" s="20" customFormat="1" ht="16.5" thickBot="1">
      <c r="A29" s="19"/>
      <c r="B29" s="65" t="s">
        <v>217</v>
      </c>
      <c r="D29" s="268">
        <f>SUM(D2:E27)</f>
        <v>1078</v>
      </c>
      <c r="E29" s="267"/>
      <c r="F29" s="266"/>
      <c r="G29" s="267"/>
      <c r="H29" s="266"/>
      <c r="I29" s="267"/>
      <c r="J29" s="268"/>
      <c r="K29" s="267"/>
      <c r="L29" s="64">
        <f>SUM(L2:L28)</f>
        <v>1078</v>
      </c>
      <c r="M29" s="127"/>
    </row>
    <row r="31" spans="4:12" ht="12.75">
      <c r="D31" s="264"/>
      <c r="E31" s="265"/>
      <c r="F31" s="264"/>
      <c r="G31" s="265"/>
      <c r="H31" s="264"/>
      <c r="I31" s="265"/>
      <c r="L31" s="16"/>
    </row>
  </sheetData>
  <mergeCells count="11">
    <mergeCell ref="F1:G1"/>
    <mergeCell ref="F29:G29"/>
    <mergeCell ref="F31:G31"/>
    <mergeCell ref="D1:E1"/>
    <mergeCell ref="D29:E29"/>
    <mergeCell ref="D31:E31"/>
    <mergeCell ref="H1:I1"/>
    <mergeCell ref="H31:I31"/>
    <mergeCell ref="H29:I29"/>
    <mergeCell ref="J1:K1"/>
    <mergeCell ref="J29:K29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  <headerFooter alignWithMargins="0">
    <oddHeader>&amp;C&amp;"Arial,tučné"&amp;16Sběr 2010 - 2011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L2" sqref="L2:L2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11" width="12.7109375" style="1" customWidth="1"/>
    <col min="12" max="12" width="15.7109375" style="0" customWidth="1"/>
  </cols>
  <sheetData>
    <row r="1" spans="1:12" ht="24.75" customHeight="1" thickBot="1">
      <c r="A1" s="255" t="s">
        <v>210</v>
      </c>
      <c r="B1" s="8" t="s">
        <v>215</v>
      </c>
      <c r="C1" s="21" t="s">
        <v>216</v>
      </c>
      <c r="D1" s="261" t="s">
        <v>389</v>
      </c>
      <c r="E1" s="262"/>
      <c r="F1" s="261"/>
      <c r="G1" s="262"/>
      <c r="H1" s="261"/>
      <c r="I1" s="262"/>
      <c r="J1" s="261"/>
      <c r="K1" s="262"/>
      <c r="L1" s="49" t="s">
        <v>257</v>
      </c>
    </row>
    <row r="2" spans="1:12" ht="19.5" customHeight="1">
      <c r="A2" s="5">
        <v>1</v>
      </c>
      <c r="B2" s="240" t="s">
        <v>458</v>
      </c>
      <c r="C2" s="224" t="s">
        <v>68</v>
      </c>
      <c r="D2" s="193">
        <v>0</v>
      </c>
      <c r="E2" s="158"/>
      <c r="F2" s="193"/>
      <c r="G2" s="158"/>
      <c r="H2" s="193"/>
      <c r="I2" s="158"/>
      <c r="J2" s="193"/>
      <c r="K2" s="76"/>
      <c r="L2" s="50">
        <f>SUM(D2:K2)</f>
        <v>0</v>
      </c>
    </row>
    <row r="3" spans="1:12" ht="19.5" customHeight="1">
      <c r="A3" s="6">
        <v>2</v>
      </c>
      <c r="B3" s="240" t="s">
        <v>139</v>
      </c>
      <c r="C3" s="224" t="s">
        <v>29</v>
      </c>
      <c r="D3" s="193">
        <v>18</v>
      </c>
      <c r="E3" s="225"/>
      <c r="F3" s="193"/>
      <c r="G3" s="225"/>
      <c r="H3" s="193"/>
      <c r="I3" s="225"/>
      <c r="J3" s="193"/>
      <c r="K3" s="243"/>
      <c r="L3" s="51">
        <f aca="true" t="shared" si="0" ref="L3:L21">SUM(D3:K3)</f>
        <v>18</v>
      </c>
    </row>
    <row r="4" spans="1:12" ht="19.5" customHeight="1">
      <c r="A4" s="6">
        <v>3</v>
      </c>
      <c r="B4" s="240" t="s">
        <v>390</v>
      </c>
      <c r="C4" s="224" t="s">
        <v>56</v>
      </c>
      <c r="D4" s="193">
        <v>5</v>
      </c>
      <c r="E4" s="225"/>
      <c r="F4" s="193"/>
      <c r="G4" s="225"/>
      <c r="H4" s="193"/>
      <c r="I4" s="225"/>
      <c r="J4" s="193"/>
      <c r="K4" s="243"/>
      <c r="L4" s="51">
        <f t="shared" si="0"/>
        <v>5</v>
      </c>
    </row>
    <row r="5" spans="1:12" ht="19.5" customHeight="1">
      <c r="A5" s="6">
        <v>4</v>
      </c>
      <c r="B5" s="240" t="s">
        <v>459</v>
      </c>
      <c r="C5" s="224" t="s">
        <v>75</v>
      </c>
      <c r="D5" s="193">
        <v>9</v>
      </c>
      <c r="E5" s="225"/>
      <c r="F5" s="193"/>
      <c r="G5" s="225"/>
      <c r="H5" s="193"/>
      <c r="I5" s="225"/>
      <c r="J5" s="193"/>
      <c r="K5" s="243"/>
      <c r="L5" s="51">
        <f t="shared" si="0"/>
        <v>9</v>
      </c>
    </row>
    <row r="6" spans="1:12" ht="19.5" customHeight="1">
      <c r="A6" s="6">
        <v>5</v>
      </c>
      <c r="B6" s="241" t="s">
        <v>142</v>
      </c>
      <c r="C6" s="210" t="s">
        <v>111</v>
      </c>
      <c r="D6" s="194">
        <f>35+38</f>
        <v>73</v>
      </c>
      <c r="E6" s="196"/>
      <c r="F6" s="194"/>
      <c r="G6" s="196"/>
      <c r="H6" s="194"/>
      <c r="I6" s="196"/>
      <c r="J6" s="194"/>
      <c r="K6" s="139"/>
      <c r="L6" s="51">
        <f t="shared" si="0"/>
        <v>73</v>
      </c>
    </row>
    <row r="7" spans="1:12" ht="19.5" customHeight="1">
      <c r="A7" s="6">
        <v>6</v>
      </c>
      <c r="B7" s="241" t="s">
        <v>126</v>
      </c>
      <c r="C7" s="210" t="s">
        <v>71</v>
      </c>
      <c r="D7" s="194">
        <v>90</v>
      </c>
      <c r="E7" s="143"/>
      <c r="F7" s="194"/>
      <c r="G7" s="143"/>
      <c r="H7" s="194"/>
      <c r="I7" s="143"/>
      <c r="J7" s="194"/>
      <c r="K7" s="77"/>
      <c r="L7" s="51">
        <f t="shared" si="0"/>
        <v>90</v>
      </c>
    </row>
    <row r="8" spans="1:12" ht="19.5" customHeight="1">
      <c r="A8" s="6">
        <v>7</v>
      </c>
      <c r="B8" s="241" t="s">
        <v>143</v>
      </c>
      <c r="C8" s="210" t="s">
        <v>39</v>
      </c>
      <c r="D8" s="194">
        <v>5</v>
      </c>
      <c r="E8" s="143"/>
      <c r="F8" s="194"/>
      <c r="G8" s="143"/>
      <c r="H8" s="194"/>
      <c r="I8" s="143"/>
      <c r="J8" s="194"/>
      <c r="K8" s="77"/>
      <c r="L8" s="51">
        <f t="shared" si="0"/>
        <v>5</v>
      </c>
    </row>
    <row r="9" spans="1:12" ht="19.5" customHeight="1">
      <c r="A9" s="6">
        <v>8</v>
      </c>
      <c r="B9" s="241" t="s">
        <v>144</v>
      </c>
      <c r="C9" s="210" t="s">
        <v>75</v>
      </c>
      <c r="D9" s="194">
        <v>4</v>
      </c>
      <c r="E9" s="143"/>
      <c r="F9" s="194"/>
      <c r="G9" s="143"/>
      <c r="H9" s="194"/>
      <c r="I9" s="143"/>
      <c r="J9" s="194"/>
      <c r="K9" s="77"/>
      <c r="L9" s="51">
        <f t="shared" si="0"/>
        <v>4</v>
      </c>
    </row>
    <row r="10" spans="1:12" ht="19.5" customHeight="1">
      <c r="A10" s="6">
        <v>9</v>
      </c>
      <c r="B10" s="241" t="s">
        <v>128</v>
      </c>
      <c r="C10" s="210" t="s">
        <v>50</v>
      </c>
      <c r="D10" s="194">
        <v>108</v>
      </c>
      <c r="E10" s="156"/>
      <c r="F10" s="194"/>
      <c r="G10" s="156"/>
      <c r="H10" s="194"/>
      <c r="I10" s="156"/>
      <c r="J10" s="194"/>
      <c r="K10" s="90"/>
      <c r="L10" s="51">
        <f t="shared" si="0"/>
        <v>108</v>
      </c>
    </row>
    <row r="11" spans="1:12" ht="19.5" customHeight="1">
      <c r="A11" s="6">
        <v>10</v>
      </c>
      <c r="B11" s="241" t="s">
        <v>460</v>
      </c>
      <c r="C11" s="210" t="s">
        <v>50</v>
      </c>
      <c r="D11" s="194">
        <v>0</v>
      </c>
      <c r="E11" s="156"/>
      <c r="F11" s="194"/>
      <c r="G11" s="156"/>
      <c r="H11" s="194"/>
      <c r="I11" s="156"/>
      <c r="J11" s="194"/>
      <c r="K11" s="90"/>
      <c r="L11" s="51">
        <f t="shared" si="0"/>
        <v>0</v>
      </c>
    </row>
    <row r="12" spans="1:12" ht="19.5" customHeight="1">
      <c r="A12" s="6">
        <v>11</v>
      </c>
      <c r="B12" s="241" t="s">
        <v>129</v>
      </c>
      <c r="C12" s="210" t="s">
        <v>45</v>
      </c>
      <c r="D12" s="194">
        <v>2.5</v>
      </c>
      <c r="E12" s="143"/>
      <c r="F12" s="194"/>
      <c r="G12" s="143"/>
      <c r="H12" s="194"/>
      <c r="I12" s="143"/>
      <c r="J12" s="194"/>
      <c r="K12" s="77"/>
      <c r="L12" s="51">
        <f t="shared" si="0"/>
        <v>2.5</v>
      </c>
    </row>
    <row r="13" spans="1:12" ht="19.5" customHeight="1">
      <c r="A13" s="6">
        <v>12</v>
      </c>
      <c r="B13" s="241" t="s">
        <v>148</v>
      </c>
      <c r="C13" s="210" t="s">
        <v>76</v>
      </c>
      <c r="D13" s="194">
        <v>0</v>
      </c>
      <c r="E13" s="143"/>
      <c r="F13" s="194"/>
      <c r="G13" s="143"/>
      <c r="H13" s="194"/>
      <c r="I13" s="143"/>
      <c r="J13" s="194"/>
      <c r="K13" s="77"/>
      <c r="L13" s="51">
        <f t="shared" si="0"/>
        <v>0</v>
      </c>
    </row>
    <row r="14" spans="1:12" ht="19.5" customHeight="1">
      <c r="A14" s="6">
        <v>13</v>
      </c>
      <c r="B14" s="241" t="s">
        <v>149</v>
      </c>
      <c r="C14" s="210" t="s">
        <v>63</v>
      </c>
      <c r="D14" s="194">
        <v>11</v>
      </c>
      <c r="E14" s="143"/>
      <c r="F14" s="194"/>
      <c r="G14" s="143"/>
      <c r="H14" s="194"/>
      <c r="I14" s="143"/>
      <c r="J14" s="194"/>
      <c r="K14" s="77"/>
      <c r="L14" s="51">
        <f t="shared" si="0"/>
        <v>11</v>
      </c>
    </row>
    <row r="15" spans="1:12" ht="19.5" customHeight="1">
      <c r="A15" s="6">
        <v>14</v>
      </c>
      <c r="B15" s="241" t="s">
        <v>132</v>
      </c>
      <c r="C15" s="210" t="s">
        <v>133</v>
      </c>
      <c r="D15" s="194">
        <v>40</v>
      </c>
      <c r="E15" s="143"/>
      <c r="F15" s="194"/>
      <c r="G15" s="143"/>
      <c r="H15" s="194"/>
      <c r="I15" s="143"/>
      <c r="J15" s="194"/>
      <c r="K15" s="77"/>
      <c r="L15" s="51">
        <f t="shared" si="0"/>
        <v>40</v>
      </c>
    </row>
    <row r="16" spans="1:12" ht="19.5" customHeight="1">
      <c r="A16" s="6">
        <v>15</v>
      </c>
      <c r="B16" s="241" t="s">
        <v>134</v>
      </c>
      <c r="C16" s="210" t="s">
        <v>76</v>
      </c>
      <c r="D16" s="194">
        <v>150</v>
      </c>
      <c r="E16" s="143"/>
      <c r="F16" s="194"/>
      <c r="G16" s="143"/>
      <c r="H16" s="194"/>
      <c r="I16" s="143"/>
      <c r="J16" s="194"/>
      <c r="K16" s="77"/>
      <c r="L16" s="51">
        <f t="shared" si="0"/>
        <v>150</v>
      </c>
    </row>
    <row r="17" spans="1:12" ht="19.5" customHeight="1">
      <c r="A17" s="6">
        <v>16</v>
      </c>
      <c r="B17" s="241" t="s">
        <v>135</v>
      </c>
      <c r="C17" s="210" t="s">
        <v>56</v>
      </c>
      <c r="D17" s="194">
        <v>8</v>
      </c>
      <c r="E17" s="143"/>
      <c r="F17" s="194"/>
      <c r="G17" s="143"/>
      <c r="H17" s="194"/>
      <c r="I17" s="143"/>
      <c r="J17" s="194"/>
      <c r="K17" s="77"/>
      <c r="L17" s="51">
        <f t="shared" si="0"/>
        <v>8</v>
      </c>
    </row>
    <row r="18" spans="1:12" ht="19.5" customHeight="1">
      <c r="A18" s="6">
        <v>17</v>
      </c>
      <c r="B18" s="241" t="s">
        <v>152</v>
      </c>
      <c r="C18" s="210" t="s">
        <v>23</v>
      </c>
      <c r="D18" s="194">
        <v>7</v>
      </c>
      <c r="E18" s="160"/>
      <c r="F18" s="194"/>
      <c r="G18" s="160"/>
      <c r="H18" s="194"/>
      <c r="I18" s="160"/>
      <c r="J18" s="194"/>
      <c r="K18" s="92"/>
      <c r="L18" s="51">
        <f t="shared" si="0"/>
        <v>7</v>
      </c>
    </row>
    <row r="19" spans="1:12" ht="19.5" customHeight="1">
      <c r="A19" s="6">
        <v>18</v>
      </c>
      <c r="B19" s="241" t="s">
        <v>176</v>
      </c>
      <c r="C19" s="210" t="s">
        <v>31</v>
      </c>
      <c r="D19" s="194">
        <v>0</v>
      </c>
      <c r="E19" s="160"/>
      <c r="F19" s="194"/>
      <c r="G19" s="160"/>
      <c r="H19" s="194"/>
      <c r="I19" s="160"/>
      <c r="J19" s="194"/>
      <c r="K19" s="92"/>
      <c r="L19" s="51">
        <f t="shared" si="0"/>
        <v>0</v>
      </c>
    </row>
    <row r="20" spans="1:12" ht="19.5" customHeight="1">
      <c r="A20" s="6">
        <v>19</v>
      </c>
      <c r="B20" s="241" t="s">
        <v>153</v>
      </c>
      <c r="C20" s="210" t="s">
        <v>154</v>
      </c>
      <c r="D20" s="194">
        <v>43</v>
      </c>
      <c r="E20" s="143"/>
      <c r="F20" s="194"/>
      <c r="G20" s="143"/>
      <c r="H20" s="194"/>
      <c r="I20" s="143"/>
      <c r="J20" s="194"/>
      <c r="K20" s="77"/>
      <c r="L20" s="51">
        <f t="shared" si="0"/>
        <v>43</v>
      </c>
    </row>
    <row r="21" spans="1:12" ht="19.5" customHeight="1" thickBot="1">
      <c r="A21" s="7">
        <v>20</v>
      </c>
      <c r="B21" s="242" t="s">
        <v>155</v>
      </c>
      <c r="C21" s="211" t="s">
        <v>96</v>
      </c>
      <c r="D21" s="195">
        <f>40+41</f>
        <v>81</v>
      </c>
      <c r="E21" s="159"/>
      <c r="F21" s="195"/>
      <c r="G21" s="159"/>
      <c r="H21" s="195"/>
      <c r="I21" s="159"/>
      <c r="J21" s="195"/>
      <c r="K21" s="80"/>
      <c r="L21" s="52">
        <f t="shared" si="0"/>
        <v>81</v>
      </c>
    </row>
    <row r="22" spans="1:12" s="53" customFormat="1" ht="15.75">
      <c r="A22" s="60"/>
      <c r="B22" s="57" t="s">
        <v>292</v>
      </c>
      <c r="D22" s="247">
        <v>14</v>
      </c>
      <c r="E22" s="62"/>
      <c r="F22" s="23"/>
      <c r="G22" s="62"/>
      <c r="H22" s="23"/>
      <c r="I22" s="62"/>
      <c r="J22" s="23"/>
      <c r="K22" s="62"/>
      <c r="L22" s="54">
        <f>SUM(D22:K22)</f>
        <v>14</v>
      </c>
    </row>
    <row r="23" spans="4:11" ht="13.5" thickBot="1">
      <c r="D23" s="138" t="s">
        <v>394</v>
      </c>
      <c r="E23" s="138" t="s">
        <v>395</v>
      </c>
      <c r="F23" s="138" t="s">
        <v>394</v>
      </c>
      <c r="G23" s="138" t="s">
        <v>395</v>
      </c>
      <c r="H23" s="138" t="s">
        <v>394</v>
      </c>
      <c r="I23" s="138" t="s">
        <v>395</v>
      </c>
      <c r="J23" s="138" t="s">
        <v>394</v>
      </c>
      <c r="K23" s="138" t="s">
        <v>395</v>
      </c>
    </row>
    <row r="24" spans="1:13" s="20" customFormat="1" ht="16.5" thickBot="1">
      <c r="A24" s="19"/>
      <c r="B24" s="65" t="s">
        <v>217</v>
      </c>
      <c r="D24" s="259">
        <f>SUM(D2:E22)</f>
        <v>668.5</v>
      </c>
      <c r="E24" s="260"/>
      <c r="F24" s="259"/>
      <c r="G24" s="260"/>
      <c r="H24" s="259"/>
      <c r="I24" s="260"/>
      <c r="J24" s="259"/>
      <c r="K24" s="260"/>
      <c r="L24" s="64">
        <f>SUM(L2:L23)</f>
        <v>668.5</v>
      </c>
      <c r="M24" s="127"/>
    </row>
    <row r="25" spans="4:11" ht="12.75">
      <c r="D25" s="56"/>
      <c r="E25" s="56"/>
      <c r="F25" s="56"/>
      <c r="G25" s="56"/>
      <c r="H25" s="56"/>
      <c r="I25" s="56"/>
      <c r="J25" s="56"/>
      <c r="K25" s="56"/>
    </row>
    <row r="26" ht="12.75">
      <c r="L26" s="16"/>
    </row>
    <row r="29" spans="4:10" ht="12.75">
      <c r="D29" s="13"/>
      <c r="F29" s="13"/>
      <c r="H29" s="13"/>
      <c r="J29" s="13"/>
    </row>
    <row r="30" spans="4:10" ht="12.75">
      <c r="D30" s="13"/>
      <c r="F30" s="13"/>
      <c r="H30" s="13"/>
      <c r="J30" s="13"/>
    </row>
  </sheetData>
  <mergeCells count="8">
    <mergeCell ref="H1:I1"/>
    <mergeCell ref="H24:I24"/>
    <mergeCell ref="J1:K1"/>
    <mergeCell ref="J24:K24"/>
    <mergeCell ref="D1:E1"/>
    <mergeCell ref="D24:E24"/>
    <mergeCell ref="F1:G1"/>
    <mergeCell ref="F24:G2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&amp;C&amp;"Arial,tučné"&amp;16Sběr 2010 - 2011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L2" sqref="L2:L20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8" t="s">
        <v>211</v>
      </c>
      <c r="B1" s="8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6">
        <v>1</v>
      </c>
      <c r="B2" s="32" t="s">
        <v>115</v>
      </c>
      <c r="C2" s="33" t="s">
        <v>116</v>
      </c>
      <c r="D2" s="9">
        <v>208</v>
      </c>
      <c r="E2" s="244"/>
      <c r="F2" s="193"/>
      <c r="G2" s="158"/>
      <c r="H2" s="9"/>
      <c r="I2" s="76"/>
      <c r="J2" s="122"/>
      <c r="K2" s="78"/>
      <c r="L2" s="50">
        <f>SUM(D2:K2)</f>
        <v>208</v>
      </c>
    </row>
    <row r="3" spans="1:12" ht="19.5" customHeight="1">
      <c r="A3" s="6">
        <v>2</v>
      </c>
      <c r="B3" s="32" t="s">
        <v>117</v>
      </c>
      <c r="C3" s="33" t="s">
        <v>118</v>
      </c>
      <c r="D3" s="10">
        <v>28</v>
      </c>
      <c r="E3" s="79"/>
      <c r="F3" s="194"/>
      <c r="G3" s="143"/>
      <c r="H3" s="10"/>
      <c r="I3" s="77"/>
      <c r="J3" s="119"/>
      <c r="K3" s="77"/>
      <c r="L3" s="51">
        <f aca="true" t="shared" si="0" ref="L3:L20">SUM(D3:K3)</f>
        <v>28</v>
      </c>
    </row>
    <row r="4" spans="1:12" ht="19.5" customHeight="1">
      <c r="A4" s="6">
        <v>3</v>
      </c>
      <c r="B4" s="32" t="s">
        <v>119</v>
      </c>
      <c r="C4" s="33" t="s">
        <v>77</v>
      </c>
      <c r="D4" s="10">
        <v>75</v>
      </c>
      <c r="E4" s="79"/>
      <c r="F4" s="194"/>
      <c r="G4" s="143"/>
      <c r="H4" s="10"/>
      <c r="I4" s="77"/>
      <c r="J4" s="119"/>
      <c r="K4" s="77"/>
      <c r="L4" s="51">
        <f t="shared" si="0"/>
        <v>75</v>
      </c>
    </row>
    <row r="5" spans="1:12" ht="19.5" customHeight="1">
      <c r="A5" s="6">
        <v>4</v>
      </c>
      <c r="B5" s="32" t="s">
        <v>138</v>
      </c>
      <c r="C5" s="33" t="s">
        <v>23</v>
      </c>
      <c r="D5" s="10">
        <v>10</v>
      </c>
      <c r="E5" s="79"/>
      <c r="F5" s="194"/>
      <c r="G5" s="143"/>
      <c r="H5" s="10"/>
      <c r="I5" s="77"/>
      <c r="J5" s="119"/>
      <c r="K5" s="77"/>
      <c r="L5" s="51">
        <f t="shared" si="0"/>
        <v>10</v>
      </c>
    </row>
    <row r="6" spans="1:12" ht="19.5" customHeight="1">
      <c r="A6" s="6">
        <v>5</v>
      </c>
      <c r="B6" s="32" t="s">
        <v>140</v>
      </c>
      <c r="C6" s="33" t="s">
        <v>141</v>
      </c>
      <c r="D6" s="10">
        <v>27</v>
      </c>
      <c r="E6" s="79"/>
      <c r="F6" s="194"/>
      <c r="G6" s="143"/>
      <c r="H6" s="10"/>
      <c r="I6" s="77"/>
      <c r="J6" s="119"/>
      <c r="K6" s="77"/>
      <c r="L6" s="51">
        <f t="shared" si="0"/>
        <v>27</v>
      </c>
    </row>
    <row r="7" spans="1:12" ht="19.5" customHeight="1">
      <c r="A7" s="6">
        <v>6</v>
      </c>
      <c r="B7" s="32" t="s">
        <v>121</v>
      </c>
      <c r="C7" s="33" t="s">
        <v>85</v>
      </c>
      <c r="D7" s="10">
        <v>34</v>
      </c>
      <c r="E7" s="79"/>
      <c r="F7" s="194"/>
      <c r="G7" s="143"/>
      <c r="H7" s="10"/>
      <c r="I7" s="77"/>
      <c r="J7" s="119"/>
      <c r="K7" s="77"/>
      <c r="L7" s="51">
        <f t="shared" si="0"/>
        <v>34</v>
      </c>
    </row>
    <row r="8" spans="1:12" ht="19.5" customHeight="1">
      <c r="A8" s="6">
        <v>7</v>
      </c>
      <c r="B8" s="32" t="s">
        <v>122</v>
      </c>
      <c r="C8" s="33" t="s">
        <v>76</v>
      </c>
      <c r="D8" s="10">
        <v>192</v>
      </c>
      <c r="E8" s="79"/>
      <c r="F8" s="194"/>
      <c r="G8" s="143"/>
      <c r="H8" s="10"/>
      <c r="I8" s="77"/>
      <c r="J8" s="119"/>
      <c r="K8" s="77"/>
      <c r="L8" s="51">
        <f t="shared" si="0"/>
        <v>192</v>
      </c>
    </row>
    <row r="9" spans="1:12" ht="19.5" customHeight="1">
      <c r="A9" s="6">
        <v>8</v>
      </c>
      <c r="B9" s="32" t="s">
        <v>123</v>
      </c>
      <c r="C9" s="33" t="s">
        <v>61</v>
      </c>
      <c r="D9" s="10">
        <v>0</v>
      </c>
      <c r="E9" s="79"/>
      <c r="F9" s="194"/>
      <c r="G9" s="143"/>
      <c r="H9" s="10"/>
      <c r="I9" s="77"/>
      <c r="J9" s="119"/>
      <c r="K9" s="77"/>
      <c r="L9" s="51">
        <f t="shared" si="0"/>
        <v>0</v>
      </c>
    </row>
    <row r="10" spans="1:12" ht="19.5" customHeight="1">
      <c r="A10" s="6">
        <v>9</v>
      </c>
      <c r="B10" s="32" t="s">
        <v>124</v>
      </c>
      <c r="C10" s="33" t="s">
        <v>125</v>
      </c>
      <c r="D10" s="10">
        <v>48</v>
      </c>
      <c r="E10" s="79"/>
      <c r="F10" s="194"/>
      <c r="G10" s="143"/>
      <c r="H10" s="10"/>
      <c r="I10" s="77"/>
      <c r="J10" s="119"/>
      <c r="K10" s="77"/>
      <c r="L10" s="51">
        <f t="shared" si="0"/>
        <v>48</v>
      </c>
    </row>
    <row r="11" spans="1:12" ht="19.5" customHeight="1">
      <c r="A11" s="6">
        <v>10</v>
      </c>
      <c r="B11" s="32" t="s">
        <v>127</v>
      </c>
      <c r="C11" s="33" t="s">
        <v>67</v>
      </c>
      <c r="D11" s="10">
        <v>84</v>
      </c>
      <c r="E11" s="79"/>
      <c r="F11" s="194"/>
      <c r="G11" s="143"/>
      <c r="H11" s="10"/>
      <c r="I11" s="77"/>
      <c r="J11" s="119"/>
      <c r="K11" s="77"/>
      <c r="L11" s="51">
        <f t="shared" si="0"/>
        <v>84</v>
      </c>
    </row>
    <row r="12" spans="1:12" ht="19.5" customHeight="1">
      <c r="A12" s="6">
        <v>11</v>
      </c>
      <c r="B12" s="32" t="s">
        <v>80</v>
      </c>
      <c r="C12" s="33" t="s">
        <v>8</v>
      </c>
      <c r="D12" s="135">
        <v>0</v>
      </c>
      <c r="E12" s="79">
        <f>60</f>
        <v>60</v>
      </c>
      <c r="F12" s="191"/>
      <c r="G12" s="155"/>
      <c r="H12" s="135"/>
      <c r="I12" s="79"/>
      <c r="J12" s="119"/>
      <c r="K12" s="79"/>
      <c r="L12" s="51">
        <f t="shared" si="0"/>
        <v>60</v>
      </c>
    </row>
    <row r="13" spans="1:12" ht="19.5" customHeight="1">
      <c r="A13" s="6">
        <v>12</v>
      </c>
      <c r="B13" s="32" t="s">
        <v>145</v>
      </c>
      <c r="C13" s="33" t="s">
        <v>76</v>
      </c>
      <c r="D13" s="10">
        <v>0</v>
      </c>
      <c r="E13" s="79">
        <f>110+90</f>
        <v>200</v>
      </c>
      <c r="F13" s="194"/>
      <c r="G13" s="155"/>
      <c r="H13" s="10"/>
      <c r="I13" s="79"/>
      <c r="J13" s="119"/>
      <c r="K13" s="79"/>
      <c r="L13" s="51">
        <f t="shared" si="0"/>
        <v>200</v>
      </c>
    </row>
    <row r="14" spans="1:12" ht="19.5" customHeight="1">
      <c r="A14" s="6">
        <v>13</v>
      </c>
      <c r="B14" s="32" t="s">
        <v>146</v>
      </c>
      <c r="C14" s="33" t="s">
        <v>39</v>
      </c>
      <c r="D14" s="10">
        <f>13+5+24</f>
        <v>42</v>
      </c>
      <c r="E14" s="79"/>
      <c r="F14" s="194"/>
      <c r="G14" s="143"/>
      <c r="H14" s="10"/>
      <c r="I14" s="77"/>
      <c r="J14" s="119"/>
      <c r="K14" s="77"/>
      <c r="L14" s="51">
        <f t="shared" si="0"/>
        <v>42</v>
      </c>
    </row>
    <row r="15" spans="1:12" ht="19.5" customHeight="1">
      <c r="A15" s="6">
        <v>14</v>
      </c>
      <c r="B15" s="32" t="s">
        <v>147</v>
      </c>
      <c r="C15" s="33" t="s">
        <v>18</v>
      </c>
      <c r="D15" s="10">
        <v>21</v>
      </c>
      <c r="E15" s="79"/>
      <c r="F15" s="194"/>
      <c r="G15" s="143"/>
      <c r="H15" s="10"/>
      <c r="I15" s="77"/>
      <c r="J15" s="119"/>
      <c r="K15" s="77"/>
      <c r="L15" s="51">
        <f t="shared" si="0"/>
        <v>21</v>
      </c>
    </row>
    <row r="16" spans="1:12" ht="19.5" customHeight="1">
      <c r="A16" s="6">
        <v>15</v>
      </c>
      <c r="B16" s="32" t="s">
        <v>130</v>
      </c>
      <c r="C16" s="33" t="s">
        <v>131</v>
      </c>
      <c r="D16" s="10">
        <f>9+40+48+6</f>
        <v>103</v>
      </c>
      <c r="E16" s="79"/>
      <c r="F16" s="194"/>
      <c r="G16" s="143"/>
      <c r="H16" s="10"/>
      <c r="I16" s="77"/>
      <c r="J16" s="119"/>
      <c r="K16" s="77"/>
      <c r="L16" s="51">
        <f t="shared" si="0"/>
        <v>103</v>
      </c>
    </row>
    <row r="17" spans="1:12" ht="19.5" customHeight="1">
      <c r="A17" s="6">
        <v>16</v>
      </c>
      <c r="B17" s="32" t="s">
        <v>30</v>
      </c>
      <c r="C17" s="33" t="s">
        <v>150</v>
      </c>
      <c r="D17" s="10">
        <v>15</v>
      </c>
      <c r="E17" s="79"/>
      <c r="F17" s="194"/>
      <c r="G17" s="143"/>
      <c r="H17" s="10"/>
      <c r="I17" s="77"/>
      <c r="J17" s="119"/>
      <c r="K17" s="77"/>
      <c r="L17" s="51">
        <f t="shared" si="0"/>
        <v>15</v>
      </c>
    </row>
    <row r="18" spans="1:12" ht="19.5" customHeight="1">
      <c r="A18" s="6">
        <v>17</v>
      </c>
      <c r="B18" s="32" t="s">
        <v>151</v>
      </c>
      <c r="C18" s="33" t="s">
        <v>50</v>
      </c>
      <c r="D18" s="10">
        <v>90</v>
      </c>
      <c r="E18" s="79"/>
      <c r="F18" s="194"/>
      <c r="G18" s="143"/>
      <c r="H18" s="10"/>
      <c r="I18" s="77"/>
      <c r="J18" s="119"/>
      <c r="K18" s="77"/>
      <c r="L18" s="51">
        <f t="shared" si="0"/>
        <v>90</v>
      </c>
    </row>
    <row r="19" spans="1:12" ht="19.5" customHeight="1">
      <c r="A19" s="6">
        <v>18</v>
      </c>
      <c r="B19" s="32" t="s">
        <v>136</v>
      </c>
      <c r="C19" s="33" t="s">
        <v>137</v>
      </c>
      <c r="D19" s="10">
        <v>1564</v>
      </c>
      <c r="E19" s="79">
        <f>200</f>
        <v>200</v>
      </c>
      <c r="F19" s="194"/>
      <c r="G19" s="143"/>
      <c r="H19" s="10"/>
      <c r="I19" s="77"/>
      <c r="J19" s="119"/>
      <c r="K19" s="77"/>
      <c r="L19" s="51">
        <f t="shared" si="0"/>
        <v>1764</v>
      </c>
    </row>
    <row r="20" spans="1:12" ht="19.5" customHeight="1" thickBot="1">
      <c r="A20" s="7">
        <v>19</v>
      </c>
      <c r="B20" s="34" t="s">
        <v>156</v>
      </c>
      <c r="C20" s="35" t="s">
        <v>98</v>
      </c>
      <c r="D20" s="12">
        <v>33.5</v>
      </c>
      <c r="E20" s="80"/>
      <c r="F20" s="195"/>
      <c r="G20" s="157"/>
      <c r="H20" s="12"/>
      <c r="I20" s="81"/>
      <c r="J20" s="120"/>
      <c r="K20" s="81"/>
      <c r="L20" s="52">
        <f t="shared" si="0"/>
        <v>33.5</v>
      </c>
    </row>
    <row r="21" spans="1:12" s="53" customFormat="1" ht="15.75">
      <c r="A21" s="60"/>
      <c r="B21" s="57" t="s">
        <v>292</v>
      </c>
      <c r="D21" s="54"/>
      <c r="E21" s="54"/>
      <c r="F21" s="54"/>
      <c r="G21" s="54"/>
      <c r="H21" s="54"/>
      <c r="I21" s="54"/>
      <c r="J21" s="54"/>
      <c r="K21" s="54"/>
      <c r="L21" s="62">
        <f>SUM(E21:K21)</f>
        <v>0</v>
      </c>
    </row>
    <row r="22" spans="4:11" ht="13.5" thickBot="1">
      <c r="D22" s="138" t="s">
        <v>394</v>
      </c>
      <c r="E22" s="138" t="s">
        <v>395</v>
      </c>
      <c r="F22" s="138" t="s">
        <v>394</v>
      </c>
      <c r="G22" s="138" t="s">
        <v>395</v>
      </c>
      <c r="H22" s="138" t="s">
        <v>394</v>
      </c>
      <c r="I22" s="138" t="s">
        <v>395</v>
      </c>
      <c r="J22" s="138" t="s">
        <v>394</v>
      </c>
      <c r="K22" s="138" t="s">
        <v>395</v>
      </c>
    </row>
    <row r="23" spans="1:13" s="20" customFormat="1" ht="16.5" thickBot="1">
      <c r="A23" s="19"/>
      <c r="B23" s="65" t="s">
        <v>217</v>
      </c>
      <c r="D23" s="259">
        <f>SUM(D2:E21)</f>
        <v>3034.5</v>
      </c>
      <c r="E23" s="260"/>
      <c r="F23" s="263"/>
      <c r="G23" s="260"/>
      <c r="H23" s="263"/>
      <c r="I23" s="260"/>
      <c r="J23" s="259"/>
      <c r="K23" s="260"/>
      <c r="L23" s="64">
        <f>SUM(L2:L22)</f>
        <v>3034.5</v>
      </c>
      <c r="M23" s="127"/>
    </row>
    <row r="25" spans="4:12" ht="12.75">
      <c r="D25" s="16"/>
      <c r="F25" s="16"/>
      <c r="H25" s="16"/>
      <c r="L25" s="16"/>
    </row>
  </sheetData>
  <mergeCells count="8">
    <mergeCell ref="D1:E1"/>
    <mergeCell ref="D23:E23"/>
    <mergeCell ref="F1:G1"/>
    <mergeCell ref="F23:G23"/>
    <mergeCell ref="H1:I1"/>
    <mergeCell ref="H23:I23"/>
    <mergeCell ref="J1:K1"/>
    <mergeCell ref="J23:K23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&amp;C&amp;"Arial,tučné"&amp;16Sběr 2010 - 2011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L2" sqref="L2:L19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7" t="s">
        <v>213</v>
      </c>
      <c r="B1" s="8" t="s">
        <v>215</v>
      </c>
      <c r="C1" s="21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6">
        <v>1</v>
      </c>
      <c r="B2" s="30" t="s">
        <v>158</v>
      </c>
      <c r="C2" s="31" t="s">
        <v>39</v>
      </c>
      <c r="D2" s="193">
        <v>42</v>
      </c>
      <c r="E2" s="76"/>
      <c r="F2" s="193"/>
      <c r="G2" s="158"/>
      <c r="H2" s="9"/>
      <c r="I2" s="76"/>
      <c r="J2" s="122"/>
      <c r="K2" s="78"/>
      <c r="L2" s="50">
        <f>SUM(D2:K2)</f>
        <v>42</v>
      </c>
    </row>
    <row r="3" spans="1:12" ht="19.5" customHeight="1">
      <c r="A3" s="6">
        <v>2</v>
      </c>
      <c r="B3" s="32" t="s">
        <v>159</v>
      </c>
      <c r="C3" s="33" t="s">
        <v>98</v>
      </c>
      <c r="D3" s="194">
        <v>41</v>
      </c>
      <c r="E3" s="77"/>
      <c r="F3" s="194"/>
      <c r="G3" s="143"/>
      <c r="H3" s="10"/>
      <c r="I3" s="77"/>
      <c r="J3" s="119"/>
      <c r="K3" s="77"/>
      <c r="L3" s="51">
        <f aca="true" t="shared" si="0" ref="L3:L19">SUM(D3:K3)</f>
        <v>41</v>
      </c>
    </row>
    <row r="4" spans="1:12" ht="19.5" customHeight="1">
      <c r="A4" s="115">
        <v>3</v>
      </c>
      <c r="B4" s="32" t="s">
        <v>160</v>
      </c>
      <c r="C4" s="33" t="s">
        <v>96</v>
      </c>
      <c r="D4" s="194">
        <f>10.5+57</f>
        <v>67.5</v>
      </c>
      <c r="E4" s="77"/>
      <c r="F4" s="194"/>
      <c r="G4" s="143"/>
      <c r="H4" s="10"/>
      <c r="I4" s="77"/>
      <c r="J4" s="119"/>
      <c r="K4" s="77"/>
      <c r="L4" s="51">
        <f t="shared" si="0"/>
        <v>67.5</v>
      </c>
    </row>
    <row r="5" spans="1:12" ht="19.5" customHeight="1">
      <c r="A5" s="6">
        <v>4</v>
      </c>
      <c r="B5" s="32" t="s">
        <v>161</v>
      </c>
      <c r="C5" s="33" t="s">
        <v>79</v>
      </c>
      <c r="D5" s="194">
        <v>8</v>
      </c>
      <c r="E5" s="77"/>
      <c r="F5" s="194"/>
      <c r="G5" s="143"/>
      <c r="H5" s="10"/>
      <c r="I5" s="77"/>
      <c r="J5" s="119"/>
      <c r="K5" s="77"/>
      <c r="L5" s="51">
        <f t="shared" si="0"/>
        <v>8</v>
      </c>
    </row>
    <row r="6" spans="1:12" ht="19.5" customHeight="1">
      <c r="A6" s="115">
        <v>5</v>
      </c>
      <c r="B6" s="32" t="s">
        <v>388</v>
      </c>
      <c r="C6" s="33" t="s">
        <v>348</v>
      </c>
      <c r="D6" s="194">
        <v>0</v>
      </c>
      <c r="E6" s="77"/>
      <c r="F6" s="194"/>
      <c r="G6" s="143"/>
      <c r="H6" s="10"/>
      <c r="I6" s="77"/>
      <c r="J6" s="119"/>
      <c r="K6" s="77"/>
      <c r="L6" s="51">
        <f t="shared" si="0"/>
        <v>0</v>
      </c>
    </row>
    <row r="7" spans="1:12" ht="19.5" customHeight="1">
      <c r="A7" s="6">
        <v>6</v>
      </c>
      <c r="B7" s="32" t="s">
        <v>163</v>
      </c>
      <c r="C7" s="33" t="s">
        <v>164</v>
      </c>
      <c r="D7" s="194">
        <v>5</v>
      </c>
      <c r="E7" s="77"/>
      <c r="F7" s="194"/>
      <c r="G7" s="143"/>
      <c r="H7" s="10"/>
      <c r="I7" s="77"/>
      <c r="J7" s="119"/>
      <c r="K7" s="77"/>
      <c r="L7" s="51">
        <f t="shared" si="0"/>
        <v>5</v>
      </c>
    </row>
    <row r="8" spans="1:12" ht="19.5" customHeight="1">
      <c r="A8" s="115">
        <v>7</v>
      </c>
      <c r="B8" s="32" t="s">
        <v>165</v>
      </c>
      <c r="C8" s="33" t="s">
        <v>85</v>
      </c>
      <c r="D8" s="194">
        <v>2</v>
      </c>
      <c r="E8" s="77"/>
      <c r="F8" s="194"/>
      <c r="G8" s="143"/>
      <c r="H8" s="10"/>
      <c r="I8" s="77"/>
      <c r="J8" s="119"/>
      <c r="K8" s="77"/>
      <c r="L8" s="51">
        <f t="shared" si="0"/>
        <v>2</v>
      </c>
    </row>
    <row r="9" spans="1:12" ht="19.5" customHeight="1">
      <c r="A9" s="6">
        <v>8</v>
      </c>
      <c r="B9" s="32" t="s">
        <v>166</v>
      </c>
      <c r="C9" s="33" t="s">
        <v>25</v>
      </c>
      <c r="D9" s="194">
        <v>19</v>
      </c>
      <c r="E9" s="79"/>
      <c r="F9" s="194"/>
      <c r="G9" s="155"/>
      <c r="H9" s="10"/>
      <c r="I9" s="79"/>
      <c r="J9" s="119"/>
      <c r="K9" s="79"/>
      <c r="L9" s="51">
        <f t="shared" si="0"/>
        <v>19</v>
      </c>
    </row>
    <row r="10" spans="1:12" ht="19.5" customHeight="1">
      <c r="A10" s="115">
        <v>9</v>
      </c>
      <c r="B10" s="32" t="s">
        <v>167</v>
      </c>
      <c r="C10" s="33" t="s">
        <v>168</v>
      </c>
      <c r="D10" s="194">
        <v>15</v>
      </c>
      <c r="E10" s="79"/>
      <c r="F10" s="194"/>
      <c r="G10" s="155"/>
      <c r="H10" s="10"/>
      <c r="I10" s="79"/>
      <c r="J10" s="119"/>
      <c r="K10" s="79"/>
      <c r="L10" s="51">
        <f t="shared" si="0"/>
        <v>15</v>
      </c>
    </row>
    <row r="11" spans="1:12" ht="19.5" customHeight="1">
      <c r="A11" s="115">
        <v>10</v>
      </c>
      <c r="B11" s="32" t="s">
        <v>169</v>
      </c>
      <c r="C11" s="33" t="s">
        <v>29</v>
      </c>
      <c r="D11" s="194">
        <v>0</v>
      </c>
      <c r="E11" s="77"/>
      <c r="F11" s="194"/>
      <c r="G11" s="143"/>
      <c r="H11" s="10"/>
      <c r="I11" s="77"/>
      <c r="J11" s="119"/>
      <c r="K11" s="77"/>
      <c r="L11" s="51">
        <f t="shared" si="0"/>
        <v>0</v>
      </c>
    </row>
    <row r="12" spans="1:12" ht="19.5" customHeight="1">
      <c r="A12" s="6">
        <v>11</v>
      </c>
      <c r="B12" s="186" t="s">
        <v>387</v>
      </c>
      <c r="C12" s="187"/>
      <c r="D12" s="194">
        <v>4</v>
      </c>
      <c r="E12" s="77"/>
      <c r="F12" s="194"/>
      <c r="G12" s="143"/>
      <c r="H12" s="10"/>
      <c r="I12" s="77"/>
      <c r="J12" s="119"/>
      <c r="K12" s="79"/>
      <c r="L12" s="51">
        <f t="shared" si="0"/>
        <v>4</v>
      </c>
    </row>
    <row r="13" spans="1:12" ht="19.5" customHeight="1">
      <c r="A13" s="115">
        <v>12</v>
      </c>
      <c r="B13" s="32" t="s">
        <v>170</v>
      </c>
      <c r="C13" s="33" t="s">
        <v>12</v>
      </c>
      <c r="D13" s="194">
        <v>0</v>
      </c>
      <c r="E13" s="77"/>
      <c r="F13" s="194"/>
      <c r="G13" s="143"/>
      <c r="H13" s="10"/>
      <c r="I13" s="77"/>
      <c r="J13" s="119"/>
      <c r="K13" s="77"/>
      <c r="L13" s="51">
        <f t="shared" si="0"/>
        <v>0</v>
      </c>
    </row>
    <row r="14" spans="1:12" ht="19.5" customHeight="1">
      <c r="A14" s="6">
        <v>13</v>
      </c>
      <c r="B14" s="32" t="s">
        <v>171</v>
      </c>
      <c r="C14" s="33" t="s">
        <v>118</v>
      </c>
      <c r="D14" s="191">
        <v>0</v>
      </c>
      <c r="E14" s="79"/>
      <c r="F14" s="191"/>
      <c r="G14" s="155"/>
      <c r="H14" s="135"/>
      <c r="I14" s="79"/>
      <c r="J14" s="119"/>
      <c r="K14" s="79"/>
      <c r="L14" s="51">
        <f t="shared" si="0"/>
        <v>0</v>
      </c>
    </row>
    <row r="15" spans="1:12" ht="19.5" customHeight="1">
      <c r="A15" s="115">
        <v>14</v>
      </c>
      <c r="B15" s="32" t="s">
        <v>172</v>
      </c>
      <c r="C15" s="33" t="s">
        <v>79</v>
      </c>
      <c r="D15" s="194">
        <v>7</v>
      </c>
      <c r="E15" s="77"/>
      <c r="F15" s="194"/>
      <c r="G15" s="143"/>
      <c r="H15" s="10"/>
      <c r="I15" s="77"/>
      <c r="J15" s="119"/>
      <c r="K15" s="77"/>
      <c r="L15" s="51">
        <f t="shared" si="0"/>
        <v>7</v>
      </c>
    </row>
    <row r="16" spans="1:12" ht="19.5" customHeight="1">
      <c r="A16" s="6">
        <v>15</v>
      </c>
      <c r="B16" s="32" t="s">
        <v>173</v>
      </c>
      <c r="C16" s="33" t="s">
        <v>71</v>
      </c>
      <c r="D16" s="194">
        <v>39</v>
      </c>
      <c r="E16" s="77"/>
      <c r="F16" s="194"/>
      <c r="G16" s="143"/>
      <c r="H16" s="10"/>
      <c r="I16" s="77"/>
      <c r="J16" s="119"/>
      <c r="K16" s="77"/>
      <c r="L16" s="51">
        <f t="shared" si="0"/>
        <v>39</v>
      </c>
    </row>
    <row r="17" spans="1:12" ht="19.5" customHeight="1">
      <c r="A17" s="6">
        <v>16</v>
      </c>
      <c r="B17" s="32" t="s">
        <v>174</v>
      </c>
      <c r="C17" s="33" t="s">
        <v>76</v>
      </c>
      <c r="D17" s="194">
        <v>44</v>
      </c>
      <c r="E17" s="77"/>
      <c r="F17" s="194"/>
      <c r="G17" s="143"/>
      <c r="H17" s="10"/>
      <c r="I17" s="77"/>
      <c r="J17" s="119"/>
      <c r="K17" s="77"/>
      <c r="L17" s="51">
        <f t="shared" si="0"/>
        <v>44</v>
      </c>
    </row>
    <row r="18" spans="1:12" ht="19.5" customHeight="1">
      <c r="A18" s="115">
        <v>17</v>
      </c>
      <c r="B18" s="32" t="s">
        <v>175</v>
      </c>
      <c r="C18" s="33" t="s">
        <v>16</v>
      </c>
      <c r="D18" s="194">
        <v>100</v>
      </c>
      <c r="E18" s="77"/>
      <c r="F18" s="194"/>
      <c r="G18" s="143"/>
      <c r="H18" s="10"/>
      <c r="I18" s="77"/>
      <c r="J18" s="119"/>
      <c r="K18" s="77"/>
      <c r="L18" s="51">
        <f t="shared" si="0"/>
        <v>100</v>
      </c>
    </row>
    <row r="19" spans="1:12" ht="19.5" customHeight="1" thickBot="1">
      <c r="A19" s="7">
        <v>18</v>
      </c>
      <c r="B19" s="34" t="s">
        <v>112</v>
      </c>
      <c r="C19" s="35" t="s">
        <v>67</v>
      </c>
      <c r="D19" s="195">
        <v>10</v>
      </c>
      <c r="E19" s="81"/>
      <c r="F19" s="195"/>
      <c r="G19" s="157"/>
      <c r="H19" s="12"/>
      <c r="I19" s="81"/>
      <c r="J19" s="120"/>
      <c r="K19" s="81"/>
      <c r="L19" s="52">
        <f t="shared" si="0"/>
        <v>10</v>
      </c>
    </row>
    <row r="20" spans="1:12" s="53" customFormat="1" ht="15.75">
      <c r="A20" s="60"/>
      <c r="B20" s="57" t="s">
        <v>292</v>
      </c>
      <c r="D20" s="247">
        <v>10</v>
      </c>
      <c r="E20" s="23"/>
      <c r="F20" s="23"/>
      <c r="G20" s="23"/>
      <c r="H20" s="23"/>
      <c r="I20" s="23"/>
      <c r="J20" s="23"/>
      <c r="K20" s="23"/>
      <c r="L20" s="247">
        <f>SUM(D20:K20)</f>
        <v>10</v>
      </c>
    </row>
    <row r="21" spans="4:12" ht="15.75" thickBot="1">
      <c r="D21" s="55"/>
      <c r="E21" s="55"/>
      <c r="F21" s="55"/>
      <c r="G21" s="55"/>
      <c r="H21" s="55"/>
      <c r="I21" s="55"/>
      <c r="J21" s="55"/>
      <c r="K21" s="55"/>
      <c r="L21" s="54"/>
    </row>
    <row r="22" spans="1:12" s="20" customFormat="1" ht="16.5" thickBot="1">
      <c r="A22" s="19"/>
      <c r="B22" s="65" t="s">
        <v>217</v>
      </c>
      <c r="D22" s="138" t="s">
        <v>394</v>
      </c>
      <c r="E22" s="138" t="s">
        <v>395</v>
      </c>
      <c r="F22" s="138" t="s">
        <v>394</v>
      </c>
      <c r="G22" s="138" t="s">
        <v>395</v>
      </c>
      <c r="H22" s="138" t="s">
        <v>394</v>
      </c>
      <c r="I22" s="138" t="s">
        <v>395</v>
      </c>
      <c r="J22" s="138"/>
      <c r="K22" s="138"/>
      <c r="L22"/>
    </row>
    <row r="23" spans="4:12" ht="16.5" thickBot="1">
      <c r="D23" s="259">
        <f>SUM(D2:E20)</f>
        <v>413.5</v>
      </c>
      <c r="E23" s="260"/>
      <c r="F23" s="263"/>
      <c r="G23" s="260"/>
      <c r="H23" s="263"/>
      <c r="I23" s="260"/>
      <c r="J23" s="259"/>
      <c r="K23" s="260"/>
      <c r="L23" s="64">
        <f>SUM(L2:L22)</f>
        <v>413.5</v>
      </c>
    </row>
    <row r="25" spans="4:8" ht="12.75">
      <c r="D25" s="16"/>
      <c r="F25" s="16"/>
      <c r="H25" s="16"/>
    </row>
  </sheetData>
  <mergeCells count="8">
    <mergeCell ref="D23:E23"/>
    <mergeCell ref="F23:G23"/>
    <mergeCell ref="H23:I23"/>
    <mergeCell ref="J23:K23"/>
    <mergeCell ref="D1:E1"/>
    <mergeCell ref="F1:G1"/>
    <mergeCell ref="H1:I1"/>
    <mergeCell ref="J1:K1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  <headerFooter alignWithMargins="0">
    <oddHeader>&amp;C&amp;"Arial,tučné"&amp;16Sběr 2010 - 2011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Q28" sqref="Q2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7" t="s">
        <v>214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9">
        <v>1</v>
      </c>
      <c r="B2" s="116" t="s">
        <v>177</v>
      </c>
      <c r="C2" s="117" t="s">
        <v>23</v>
      </c>
      <c r="D2" s="123">
        <v>7</v>
      </c>
      <c r="E2" s="78"/>
      <c r="F2" s="192"/>
      <c r="G2" s="142"/>
      <c r="H2" s="123"/>
      <c r="I2" s="78"/>
      <c r="J2" s="122"/>
      <c r="K2" s="78"/>
      <c r="L2" s="50">
        <f>SUM(D2:K2)</f>
        <v>7</v>
      </c>
    </row>
    <row r="3" spans="1:12" ht="19.5" customHeight="1">
      <c r="A3" s="6">
        <v>2</v>
      </c>
      <c r="B3" s="32" t="s">
        <v>178</v>
      </c>
      <c r="C3" s="33" t="s">
        <v>179</v>
      </c>
      <c r="D3" s="10">
        <v>14</v>
      </c>
      <c r="E3" s="77"/>
      <c r="F3" s="194"/>
      <c r="G3" s="143"/>
      <c r="H3" s="10"/>
      <c r="I3" s="77"/>
      <c r="J3" s="119"/>
      <c r="K3" s="77"/>
      <c r="L3" s="51">
        <f aca="true" t="shared" si="0" ref="L3:L25">SUM(D3:K3)</f>
        <v>14</v>
      </c>
    </row>
    <row r="4" spans="1:12" ht="19.5" customHeight="1">
      <c r="A4" s="6">
        <v>3</v>
      </c>
      <c r="B4" s="32" t="s">
        <v>180</v>
      </c>
      <c r="C4" s="33" t="s">
        <v>29</v>
      </c>
      <c r="D4" s="10">
        <v>18</v>
      </c>
      <c r="E4" s="77"/>
      <c r="F4" s="194"/>
      <c r="G4" s="143"/>
      <c r="H4" s="10"/>
      <c r="I4" s="77"/>
      <c r="J4" s="119"/>
      <c r="K4" s="77"/>
      <c r="L4" s="51">
        <f t="shared" si="0"/>
        <v>18</v>
      </c>
    </row>
    <row r="5" spans="1:12" ht="19.5" customHeight="1">
      <c r="A5" s="6">
        <v>4</v>
      </c>
      <c r="B5" s="32" t="s">
        <v>181</v>
      </c>
      <c r="C5" s="33" t="s">
        <v>58</v>
      </c>
      <c r="D5" s="10">
        <f>7+26</f>
        <v>33</v>
      </c>
      <c r="E5" s="77"/>
      <c r="F5" s="194"/>
      <c r="G5" s="143"/>
      <c r="H5" s="10"/>
      <c r="I5" s="77"/>
      <c r="J5" s="119"/>
      <c r="K5" s="79"/>
      <c r="L5" s="51">
        <f t="shared" si="0"/>
        <v>33</v>
      </c>
    </row>
    <row r="6" spans="1:12" ht="19.5" customHeight="1">
      <c r="A6" s="6">
        <v>5</v>
      </c>
      <c r="B6" s="32" t="s">
        <v>162</v>
      </c>
      <c r="C6" s="33" t="s">
        <v>47</v>
      </c>
      <c r="D6" s="10">
        <v>9</v>
      </c>
      <c r="E6" s="77"/>
      <c r="F6" s="194"/>
      <c r="G6" s="143"/>
      <c r="H6" s="10"/>
      <c r="I6" s="77"/>
      <c r="J6" s="119"/>
      <c r="K6" s="77"/>
      <c r="L6" s="51">
        <f t="shared" si="0"/>
        <v>9</v>
      </c>
    </row>
    <row r="7" spans="1:12" ht="19.5" customHeight="1">
      <c r="A7" s="6">
        <v>6</v>
      </c>
      <c r="B7" s="32" t="s">
        <v>182</v>
      </c>
      <c r="C7" s="33" t="s">
        <v>68</v>
      </c>
      <c r="D7" s="10">
        <v>8</v>
      </c>
      <c r="E7" s="77"/>
      <c r="F7" s="194"/>
      <c r="G7" s="143"/>
      <c r="H7" s="10"/>
      <c r="I7" s="77"/>
      <c r="J7" s="119"/>
      <c r="K7" s="77"/>
      <c r="L7" s="51">
        <f t="shared" si="0"/>
        <v>8</v>
      </c>
    </row>
    <row r="8" spans="1:12" ht="19.5" customHeight="1">
      <c r="A8" s="6">
        <v>7</v>
      </c>
      <c r="B8" s="32" t="s">
        <v>183</v>
      </c>
      <c r="C8" s="33" t="s">
        <v>29</v>
      </c>
      <c r="D8" s="10">
        <v>21</v>
      </c>
      <c r="E8" s="77"/>
      <c r="F8" s="194"/>
      <c r="G8" s="143"/>
      <c r="H8" s="10"/>
      <c r="I8" s="77"/>
      <c r="J8" s="119"/>
      <c r="K8" s="77"/>
      <c r="L8" s="51">
        <f t="shared" si="0"/>
        <v>21</v>
      </c>
    </row>
    <row r="9" spans="1:12" ht="19.5" customHeight="1">
      <c r="A9" s="6">
        <v>8</v>
      </c>
      <c r="B9" s="32" t="s">
        <v>184</v>
      </c>
      <c r="C9" s="33" t="s">
        <v>98</v>
      </c>
      <c r="D9" s="10">
        <v>34</v>
      </c>
      <c r="E9" s="77"/>
      <c r="F9" s="194"/>
      <c r="G9" s="143"/>
      <c r="H9" s="10"/>
      <c r="I9" s="77"/>
      <c r="J9" s="119"/>
      <c r="K9" s="77"/>
      <c r="L9" s="51">
        <f t="shared" si="0"/>
        <v>34</v>
      </c>
    </row>
    <row r="10" spans="1:12" ht="19.5" customHeight="1">
      <c r="A10" s="6">
        <v>9</v>
      </c>
      <c r="B10" s="32" t="s">
        <v>185</v>
      </c>
      <c r="C10" s="33" t="s">
        <v>16</v>
      </c>
      <c r="D10" s="10">
        <v>6.5</v>
      </c>
      <c r="E10" s="77"/>
      <c r="F10" s="194"/>
      <c r="G10" s="143"/>
      <c r="H10" s="10"/>
      <c r="I10" s="77"/>
      <c r="J10" s="119"/>
      <c r="K10" s="77"/>
      <c r="L10" s="51">
        <f t="shared" si="0"/>
        <v>6.5</v>
      </c>
    </row>
    <row r="11" spans="1:12" ht="19.5" customHeight="1">
      <c r="A11" s="6">
        <v>10</v>
      </c>
      <c r="B11" s="32" t="s">
        <v>186</v>
      </c>
      <c r="C11" s="33" t="s">
        <v>98</v>
      </c>
      <c r="D11" s="10">
        <v>8</v>
      </c>
      <c r="E11" s="77"/>
      <c r="F11" s="194"/>
      <c r="G11" s="143"/>
      <c r="H11" s="10"/>
      <c r="I11" s="77"/>
      <c r="J11" s="119"/>
      <c r="K11" s="77"/>
      <c r="L11" s="51">
        <f t="shared" si="0"/>
        <v>8</v>
      </c>
    </row>
    <row r="12" spans="1:12" ht="19.5" customHeight="1">
      <c r="A12" s="6">
        <v>11</v>
      </c>
      <c r="B12" s="32" t="s">
        <v>187</v>
      </c>
      <c r="C12" s="33" t="s">
        <v>84</v>
      </c>
      <c r="D12" s="10">
        <v>0</v>
      </c>
      <c r="E12" s="77"/>
      <c r="F12" s="194"/>
      <c r="G12" s="143"/>
      <c r="H12" s="10"/>
      <c r="I12" s="77"/>
      <c r="J12" s="119"/>
      <c r="K12" s="77"/>
      <c r="L12" s="51">
        <f t="shared" si="0"/>
        <v>0</v>
      </c>
    </row>
    <row r="13" spans="1:12" ht="19.5" customHeight="1">
      <c r="A13" s="6">
        <v>12</v>
      </c>
      <c r="B13" s="32" t="s">
        <v>188</v>
      </c>
      <c r="C13" s="33" t="s">
        <v>79</v>
      </c>
      <c r="D13" s="10">
        <v>0</v>
      </c>
      <c r="E13" s="77"/>
      <c r="F13" s="194"/>
      <c r="G13" s="143"/>
      <c r="H13" s="10"/>
      <c r="I13" s="77"/>
      <c r="J13" s="119"/>
      <c r="K13" s="77"/>
      <c r="L13" s="51">
        <f t="shared" si="0"/>
        <v>0</v>
      </c>
    </row>
    <row r="14" spans="1:12" ht="19.5" customHeight="1">
      <c r="A14" s="6">
        <v>13</v>
      </c>
      <c r="B14" s="32" t="s">
        <v>189</v>
      </c>
      <c r="C14" s="33" t="s">
        <v>45</v>
      </c>
      <c r="D14" s="10">
        <v>84</v>
      </c>
      <c r="E14" s="77"/>
      <c r="F14" s="194"/>
      <c r="G14" s="143"/>
      <c r="H14" s="10"/>
      <c r="I14" s="77"/>
      <c r="J14" s="119"/>
      <c r="K14" s="77"/>
      <c r="L14" s="51">
        <f t="shared" si="0"/>
        <v>84</v>
      </c>
    </row>
    <row r="15" spans="1:12" ht="19.5" customHeight="1">
      <c r="A15" s="6">
        <v>14</v>
      </c>
      <c r="B15" s="32" t="s">
        <v>44</v>
      </c>
      <c r="C15" s="33" t="s">
        <v>190</v>
      </c>
      <c r="D15" s="10">
        <v>3</v>
      </c>
      <c r="E15" s="77"/>
      <c r="F15" s="194"/>
      <c r="G15" s="143"/>
      <c r="H15" s="10"/>
      <c r="I15" s="77"/>
      <c r="J15" s="119"/>
      <c r="K15" s="77"/>
      <c r="L15" s="51">
        <f t="shared" si="0"/>
        <v>3</v>
      </c>
    </row>
    <row r="16" spans="1:12" ht="19.5" customHeight="1">
      <c r="A16" s="6">
        <v>15</v>
      </c>
      <c r="B16" s="32" t="s">
        <v>46</v>
      </c>
      <c r="C16" s="33" t="s">
        <v>14</v>
      </c>
      <c r="D16" s="10">
        <v>0</v>
      </c>
      <c r="E16" s="77"/>
      <c r="F16" s="194"/>
      <c r="G16" s="143"/>
      <c r="H16" s="10"/>
      <c r="I16" s="77"/>
      <c r="J16" s="119"/>
      <c r="K16" s="77"/>
      <c r="L16" s="51">
        <f t="shared" si="0"/>
        <v>0</v>
      </c>
    </row>
    <row r="17" spans="1:12" ht="19.5" customHeight="1">
      <c r="A17" s="6">
        <v>16</v>
      </c>
      <c r="B17" s="32" t="s">
        <v>191</v>
      </c>
      <c r="C17" s="33" t="s">
        <v>79</v>
      </c>
      <c r="D17" s="10">
        <v>0</v>
      </c>
      <c r="E17" s="79">
        <f>130</f>
        <v>130</v>
      </c>
      <c r="F17" s="194"/>
      <c r="G17" s="155"/>
      <c r="H17" s="10"/>
      <c r="I17" s="79"/>
      <c r="J17" s="119"/>
      <c r="K17" s="79"/>
      <c r="L17" s="51">
        <f t="shared" si="0"/>
        <v>130</v>
      </c>
    </row>
    <row r="18" spans="1:12" ht="19.5" customHeight="1">
      <c r="A18" s="6">
        <v>17</v>
      </c>
      <c r="B18" s="32" t="s">
        <v>192</v>
      </c>
      <c r="C18" s="33" t="s">
        <v>29</v>
      </c>
      <c r="D18" s="10">
        <v>25</v>
      </c>
      <c r="E18" s="77"/>
      <c r="F18" s="194"/>
      <c r="G18" s="143"/>
      <c r="H18" s="10"/>
      <c r="I18" s="77"/>
      <c r="J18" s="119"/>
      <c r="K18" s="77"/>
      <c r="L18" s="51">
        <f t="shared" si="0"/>
        <v>25</v>
      </c>
    </row>
    <row r="19" spans="1:12" ht="19.5" customHeight="1">
      <c r="A19" s="6">
        <v>18</v>
      </c>
      <c r="B19" s="32" t="s">
        <v>193</v>
      </c>
      <c r="C19" s="33" t="s">
        <v>56</v>
      </c>
      <c r="D19" s="11">
        <v>5</v>
      </c>
      <c r="E19" s="82"/>
      <c r="F19" s="202"/>
      <c r="G19" s="162"/>
      <c r="H19" s="11"/>
      <c r="I19" s="82"/>
      <c r="J19" s="146"/>
      <c r="K19" s="82"/>
      <c r="L19" s="51">
        <f t="shared" si="0"/>
        <v>5</v>
      </c>
    </row>
    <row r="20" spans="1:12" ht="19.5" customHeight="1">
      <c r="A20" s="6">
        <v>19</v>
      </c>
      <c r="B20" s="32" t="s">
        <v>194</v>
      </c>
      <c r="C20" s="33" t="s">
        <v>195</v>
      </c>
      <c r="D20" s="11">
        <v>22</v>
      </c>
      <c r="E20" s="82"/>
      <c r="F20" s="202"/>
      <c r="G20" s="162"/>
      <c r="H20" s="11"/>
      <c r="I20" s="82"/>
      <c r="J20" s="146"/>
      <c r="K20" s="82"/>
      <c r="L20" s="51">
        <f t="shared" si="0"/>
        <v>22</v>
      </c>
    </row>
    <row r="21" spans="1:12" ht="19.5" customHeight="1">
      <c r="A21" s="6">
        <v>20</v>
      </c>
      <c r="B21" s="32" t="s">
        <v>252</v>
      </c>
      <c r="C21" s="33" t="s">
        <v>69</v>
      </c>
      <c r="D21" s="11">
        <v>0</v>
      </c>
      <c r="E21" s="82"/>
      <c r="F21" s="202"/>
      <c r="G21" s="162"/>
      <c r="H21" s="11"/>
      <c r="I21" s="82"/>
      <c r="J21" s="146"/>
      <c r="K21" s="82"/>
      <c r="L21" s="51">
        <f t="shared" si="0"/>
        <v>0</v>
      </c>
    </row>
    <row r="22" spans="1:12" ht="19.5" customHeight="1">
      <c r="A22" s="6">
        <v>21</v>
      </c>
      <c r="B22" s="32" t="s">
        <v>196</v>
      </c>
      <c r="C22" s="33" t="s">
        <v>31</v>
      </c>
      <c r="D22" s="10">
        <v>10</v>
      </c>
      <c r="E22" s="77"/>
      <c r="F22" s="194"/>
      <c r="G22" s="143"/>
      <c r="H22" s="10"/>
      <c r="I22" s="77"/>
      <c r="J22" s="119"/>
      <c r="K22" s="77"/>
      <c r="L22" s="51">
        <f t="shared" si="0"/>
        <v>10</v>
      </c>
    </row>
    <row r="23" spans="1:12" ht="19.5" customHeight="1">
      <c r="A23" s="6">
        <v>22</v>
      </c>
      <c r="B23" s="32" t="s">
        <v>197</v>
      </c>
      <c r="C23" s="33" t="s">
        <v>96</v>
      </c>
      <c r="D23" s="11">
        <v>22</v>
      </c>
      <c r="E23" s="82"/>
      <c r="F23" s="202"/>
      <c r="G23" s="162"/>
      <c r="H23" s="11"/>
      <c r="I23" s="82"/>
      <c r="J23" s="146"/>
      <c r="K23" s="82"/>
      <c r="L23" s="51">
        <f t="shared" si="0"/>
        <v>22</v>
      </c>
    </row>
    <row r="24" spans="1:12" ht="19.5" customHeight="1">
      <c r="A24" s="6">
        <v>23</v>
      </c>
      <c r="B24" s="32" t="s">
        <v>108</v>
      </c>
      <c r="C24" s="33" t="s">
        <v>198</v>
      </c>
      <c r="D24" s="10">
        <v>0</v>
      </c>
      <c r="E24" s="77"/>
      <c r="F24" s="194"/>
      <c r="G24" s="143"/>
      <c r="H24" s="10"/>
      <c r="I24" s="77"/>
      <c r="J24" s="119"/>
      <c r="K24" s="77"/>
      <c r="L24" s="51">
        <f t="shared" si="0"/>
        <v>0</v>
      </c>
    </row>
    <row r="25" spans="1:12" ht="19.5" customHeight="1" thickBot="1">
      <c r="A25" s="7">
        <v>24</v>
      </c>
      <c r="B25" s="34" t="s">
        <v>199</v>
      </c>
      <c r="C25" s="35" t="s">
        <v>200</v>
      </c>
      <c r="D25" s="12">
        <f>15+25</f>
        <v>40</v>
      </c>
      <c r="E25" s="81"/>
      <c r="F25" s="195"/>
      <c r="G25" s="157"/>
      <c r="H25" s="12"/>
      <c r="I25" s="81"/>
      <c r="J25" s="120"/>
      <c r="K25" s="81"/>
      <c r="L25" s="52">
        <f t="shared" si="0"/>
        <v>40</v>
      </c>
    </row>
    <row r="26" spans="1:12" s="53" customFormat="1" ht="15.75">
      <c r="A26" s="61"/>
      <c r="B26" s="57" t="s">
        <v>292</v>
      </c>
      <c r="D26" s="58"/>
      <c r="E26" s="58"/>
      <c r="F26" s="58"/>
      <c r="G26" s="58"/>
      <c r="H26" s="58"/>
      <c r="I26" s="58"/>
      <c r="J26" s="58"/>
      <c r="K26" s="58"/>
      <c r="L26" s="54">
        <f>SUM(D26:K26)</f>
        <v>0</v>
      </c>
    </row>
    <row r="27" spans="4:11" ht="13.5" thickBot="1">
      <c r="D27" s="138" t="s">
        <v>394</v>
      </c>
      <c r="E27" s="138" t="s">
        <v>395</v>
      </c>
      <c r="F27" s="138" t="s">
        <v>394</v>
      </c>
      <c r="G27" s="138" t="s">
        <v>395</v>
      </c>
      <c r="H27" s="138" t="s">
        <v>394</v>
      </c>
      <c r="I27" s="138" t="s">
        <v>395</v>
      </c>
      <c r="J27" s="138" t="s">
        <v>394</v>
      </c>
      <c r="K27" s="138" t="s">
        <v>395</v>
      </c>
    </row>
    <row r="28" spans="1:13" s="20" customFormat="1" ht="16.5" thickBot="1">
      <c r="A28" s="19"/>
      <c r="B28" s="65" t="s">
        <v>217</v>
      </c>
      <c r="D28" s="259">
        <f>SUM(D2:E26)</f>
        <v>499.5</v>
      </c>
      <c r="E28" s="260"/>
      <c r="F28" s="263"/>
      <c r="G28" s="260"/>
      <c r="H28" s="263"/>
      <c r="I28" s="260"/>
      <c r="J28" s="259"/>
      <c r="K28" s="260"/>
      <c r="L28" s="64">
        <f>SUM(L2:L27)</f>
        <v>499.5</v>
      </c>
      <c r="M28" s="127"/>
    </row>
    <row r="30" spans="4:8" ht="12.75">
      <c r="D30" s="16"/>
      <c r="F30" s="16"/>
      <c r="H30" s="16"/>
    </row>
  </sheetData>
  <mergeCells count="8">
    <mergeCell ref="D1:E1"/>
    <mergeCell ref="D28:E28"/>
    <mergeCell ref="F1:G1"/>
    <mergeCell ref="F28:G28"/>
    <mergeCell ref="H1:I1"/>
    <mergeCell ref="H28:I28"/>
    <mergeCell ref="J1:K1"/>
    <mergeCell ref="J28:K28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&amp;C&amp;"Arial,tučné"&amp;16Sběr 2010 - 2011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253" t="s">
        <v>0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58"/>
      <c r="J1" s="261"/>
      <c r="K1" s="262"/>
      <c r="L1" s="49" t="s">
        <v>257</v>
      </c>
    </row>
    <row r="2" spans="1:12" ht="19.5" customHeight="1">
      <c r="A2" s="105">
        <v>1</v>
      </c>
      <c r="B2" s="95" t="s">
        <v>346</v>
      </c>
      <c r="C2" s="96" t="s">
        <v>61</v>
      </c>
      <c r="D2" s="123">
        <v>3.5</v>
      </c>
      <c r="E2" s="237"/>
      <c r="F2" s="192"/>
      <c r="G2" s="142"/>
      <c r="H2" s="123"/>
      <c r="I2" s="78"/>
      <c r="J2" s="121"/>
      <c r="K2" s="78"/>
      <c r="L2" s="154">
        <f>SUM(D2:K2)</f>
        <v>3.5</v>
      </c>
    </row>
    <row r="3" spans="1:12" ht="19.5" customHeight="1">
      <c r="A3" s="114">
        <v>2</v>
      </c>
      <c r="B3" s="97" t="s">
        <v>36</v>
      </c>
      <c r="C3" s="98" t="s">
        <v>16</v>
      </c>
      <c r="D3" s="9">
        <v>22</v>
      </c>
      <c r="E3" s="244"/>
      <c r="F3" s="193"/>
      <c r="G3" s="158"/>
      <c r="H3" s="9"/>
      <c r="I3" s="76"/>
      <c r="J3" s="121"/>
      <c r="K3" s="76"/>
      <c r="L3" s="227">
        <f aca="true" t="shared" si="0" ref="L3:L25">SUM(D3:K3)</f>
        <v>22</v>
      </c>
    </row>
    <row r="4" spans="1:12" ht="19.5" customHeight="1">
      <c r="A4" s="66">
        <v>3</v>
      </c>
      <c r="B4" s="97" t="s">
        <v>398</v>
      </c>
      <c r="C4" s="98" t="s">
        <v>67</v>
      </c>
      <c r="D4" s="10">
        <v>3</v>
      </c>
      <c r="E4" s="244"/>
      <c r="F4" s="193"/>
      <c r="G4" s="158"/>
      <c r="H4" s="9"/>
      <c r="I4" s="76"/>
      <c r="J4" s="121"/>
      <c r="K4" s="76"/>
      <c r="L4" s="227">
        <f t="shared" si="0"/>
        <v>3</v>
      </c>
    </row>
    <row r="5" spans="1:12" ht="19.5" customHeight="1">
      <c r="A5" s="114">
        <v>4</v>
      </c>
      <c r="B5" s="97" t="s">
        <v>399</v>
      </c>
      <c r="C5" s="98" t="s">
        <v>8</v>
      </c>
      <c r="D5" s="10">
        <v>8</v>
      </c>
      <c r="E5" s="79"/>
      <c r="F5" s="194"/>
      <c r="G5" s="143"/>
      <c r="H5" s="10"/>
      <c r="I5" s="77"/>
      <c r="J5" s="119"/>
      <c r="K5" s="77"/>
      <c r="L5" s="227">
        <f t="shared" si="0"/>
        <v>8</v>
      </c>
    </row>
    <row r="6" spans="1:12" ht="19.5" customHeight="1">
      <c r="A6" s="66">
        <v>5</v>
      </c>
      <c r="B6" s="97" t="s">
        <v>400</v>
      </c>
      <c r="C6" s="98" t="s">
        <v>203</v>
      </c>
      <c r="D6" s="10">
        <v>10.5</v>
      </c>
      <c r="E6" s="79"/>
      <c r="F6" s="194"/>
      <c r="G6" s="143"/>
      <c r="H6" s="10"/>
      <c r="I6" s="77"/>
      <c r="J6" s="119"/>
      <c r="K6" s="77"/>
      <c r="L6" s="227">
        <f t="shared" si="0"/>
        <v>10.5</v>
      </c>
    </row>
    <row r="7" spans="1:12" ht="19.5" customHeight="1">
      <c r="A7" s="114">
        <v>6</v>
      </c>
      <c r="B7" s="97" t="s">
        <v>401</v>
      </c>
      <c r="C7" s="98" t="s">
        <v>43</v>
      </c>
      <c r="D7" s="10">
        <v>15</v>
      </c>
      <c r="E7" s="79"/>
      <c r="F7" s="194"/>
      <c r="G7" s="143"/>
      <c r="H7" s="10"/>
      <c r="I7" s="77"/>
      <c r="J7" s="119"/>
      <c r="K7" s="77"/>
      <c r="L7" s="227">
        <f t="shared" si="0"/>
        <v>15</v>
      </c>
    </row>
    <row r="8" spans="1:12" ht="19.5" customHeight="1">
      <c r="A8" s="66">
        <v>7</v>
      </c>
      <c r="B8" s="97" t="s">
        <v>402</v>
      </c>
      <c r="C8" s="98" t="s">
        <v>58</v>
      </c>
      <c r="D8" s="10">
        <v>10</v>
      </c>
      <c r="E8" s="79"/>
      <c r="F8" s="194"/>
      <c r="G8" s="143"/>
      <c r="H8" s="10"/>
      <c r="I8" s="77"/>
      <c r="J8" s="119"/>
      <c r="K8" s="77"/>
      <c r="L8" s="227">
        <f t="shared" si="0"/>
        <v>10</v>
      </c>
    </row>
    <row r="9" spans="1:12" ht="19.5" customHeight="1">
      <c r="A9" s="114">
        <v>8</v>
      </c>
      <c r="B9" s="97" t="s">
        <v>185</v>
      </c>
      <c r="C9" s="98" t="s">
        <v>403</v>
      </c>
      <c r="D9" s="10">
        <v>20</v>
      </c>
      <c r="E9" s="79"/>
      <c r="F9" s="194"/>
      <c r="G9" s="155"/>
      <c r="H9" s="10"/>
      <c r="I9" s="79"/>
      <c r="J9" s="119"/>
      <c r="K9" s="79"/>
      <c r="L9" s="227">
        <f t="shared" si="0"/>
        <v>20</v>
      </c>
    </row>
    <row r="10" spans="1:12" ht="19.5" customHeight="1">
      <c r="A10" s="66">
        <v>9</v>
      </c>
      <c r="B10" s="97" t="s">
        <v>404</v>
      </c>
      <c r="C10" s="98" t="s">
        <v>405</v>
      </c>
      <c r="D10" s="10">
        <v>61</v>
      </c>
      <c r="E10" s="79"/>
      <c r="F10" s="194"/>
      <c r="G10" s="143"/>
      <c r="H10" s="10"/>
      <c r="I10" s="77"/>
      <c r="J10" s="119"/>
      <c r="K10" s="77"/>
      <c r="L10" s="227">
        <f t="shared" si="0"/>
        <v>61</v>
      </c>
    </row>
    <row r="11" spans="1:12" ht="19.5" customHeight="1">
      <c r="A11" s="114">
        <v>10</v>
      </c>
      <c r="B11" s="97" t="s">
        <v>444</v>
      </c>
      <c r="C11" s="98" t="s">
        <v>445</v>
      </c>
      <c r="D11" s="10">
        <v>0</v>
      </c>
      <c r="E11" s="79"/>
      <c r="F11" s="194"/>
      <c r="G11" s="143"/>
      <c r="H11" s="10"/>
      <c r="I11" s="77"/>
      <c r="J11" s="119"/>
      <c r="K11" s="77"/>
      <c r="L11" s="227">
        <f t="shared" si="0"/>
        <v>0</v>
      </c>
    </row>
    <row r="12" spans="1:12" ht="19.5" customHeight="1">
      <c r="A12" s="66">
        <v>11</v>
      </c>
      <c r="B12" s="97" t="s">
        <v>409</v>
      </c>
      <c r="C12" s="98" t="s">
        <v>408</v>
      </c>
      <c r="D12" s="10">
        <v>24</v>
      </c>
      <c r="E12" s="79"/>
      <c r="F12" s="194"/>
      <c r="G12" s="143"/>
      <c r="H12" s="10"/>
      <c r="I12" s="77"/>
      <c r="J12" s="119"/>
      <c r="K12" s="77"/>
      <c r="L12" s="227">
        <f t="shared" si="0"/>
        <v>24</v>
      </c>
    </row>
    <row r="13" spans="1:12" ht="19.5" customHeight="1">
      <c r="A13" s="114">
        <v>12</v>
      </c>
      <c r="B13" s="97" t="s">
        <v>349</v>
      </c>
      <c r="C13" s="98" t="s">
        <v>410</v>
      </c>
      <c r="D13" s="10">
        <v>0</v>
      </c>
      <c r="E13" s="79">
        <f>460+60+120</f>
        <v>640</v>
      </c>
      <c r="F13" s="194"/>
      <c r="G13" s="155"/>
      <c r="H13" s="10"/>
      <c r="I13" s="79"/>
      <c r="J13" s="119"/>
      <c r="K13" s="79"/>
      <c r="L13" s="227">
        <f t="shared" si="0"/>
        <v>640</v>
      </c>
    </row>
    <row r="14" spans="1:12" ht="19.5" customHeight="1">
      <c r="A14" s="66">
        <v>13</v>
      </c>
      <c r="B14" s="97" t="s">
        <v>411</v>
      </c>
      <c r="C14" s="98" t="s">
        <v>315</v>
      </c>
      <c r="D14" s="10">
        <v>0</v>
      </c>
      <c r="E14" s="79">
        <v>35</v>
      </c>
      <c r="F14" s="194"/>
      <c r="G14" s="143"/>
      <c r="H14" s="10"/>
      <c r="I14" s="77"/>
      <c r="J14" s="119"/>
      <c r="K14" s="77"/>
      <c r="L14" s="227">
        <f t="shared" si="0"/>
        <v>35</v>
      </c>
    </row>
    <row r="15" spans="1:12" ht="19.5" customHeight="1">
      <c r="A15" s="114">
        <v>14</v>
      </c>
      <c r="B15" s="97" t="s">
        <v>269</v>
      </c>
      <c r="C15" s="98" t="s">
        <v>315</v>
      </c>
      <c r="D15" s="10">
        <v>38</v>
      </c>
      <c r="E15" s="79"/>
      <c r="F15" s="194"/>
      <c r="G15" s="155"/>
      <c r="H15" s="10"/>
      <c r="I15" s="79"/>
      <c r="J15" s="119"/>
      <c r="K15" s="79"/>
      <c r="L15" s="227">
        <f t="shared" si="0"/>
        <v>38</v>
      </c>
    </row>
    <row r="16" spans="1:12" ht="19.5" customHeight="1">
      <c r="A16" s="66">
        <v>15</v>
      </c>
      <c r="B16" s="97" t="s">
        <v>412</v>
      </c>
      <c r="C16" s="98" t="s">
        <v>63</v>
      </c>
      <c r="D16" s="10">
        <v>5.5</v>
      </c>
      <c r="E16" s="79"/>
      <c r="F16" s="194"/>
      <c r="G16" s="155"/>
      <c r="H16" s="10"/>
      <c r="I16" s="79"/>
      <c r="J16" s="119"/>
      <c r="K16" s="79"/>
      <c r="L16" s="227">
        <f t="shared" si="0"/>
        <v>5.5</v>
      </c>
    </row>
    <row r="17" spans="1:12" ht="19.5" customHeight="1">
      <c r="A17" s="226"/>
      <c r="B17" s="97" t="s">
        <v>449</v>
      </c>
      <c r="C17" s="98" t="s">
        <v>450</v>
      </c>
      <c r="D17" s="10" t="s">
        <v>451</v>
      </c>
      <c r="E17" s="77" t="s">
        <v>451</v>
      </c>
      <c r="F17" s="194" t="s">
        <v>451</v>
      </c>
      <c r="G17" s="143" t="s">
        <v>451</v>
      </c>
      <c r="H17" s="10" t="s">
        <v>451</v>
      </c>
      <c r="I17" s="77" t="s">
        <v>451</v>
      </c>
      <c r="J17" s="119" t="s">
        <v>451</v>
      </c>
      <c r="K17" s="77" t="s">
        <v>451</v>
      </c>
      <c r="L17" s="227">
        <f t="shared" si="0"/>
        <v>0</v>
      </c>
    </row>
    <row r="18" spans="1:12" ht="19.5" customHeight="1">
      <c r="A18" s="66">
        <v>16</v>
      </c>
      <c r="B18" s="97" t="s">
        <v>413</v>
      </c>
      <c r="C18" s="98" t="s">
        <v>20</v>
      </c>
      <c r="D18" s="10">
        <v>17</v>
      </c>
      <c r="E18" s="79"/>
      <c r="F18" s="194"/>
      <c r="G18" s="143"/>
      <c r="H18" s="10"/>
      <c r="I18" s="77"/>
      <c r="J18" s="119"/>
      <c r="K18" s="77"/>
      <c r="L18" s="227">
        <f t="shared" si="0"/>
        <v>17</v>
      </c>
    </row>
    <row r="19" spans="1:12" ht="19.5" customHeight="1">
      <c r="A19" s="114">
        <v>17</v>
      </c>
      <c r="B19" s="97" t="s">
        <v>438</v>
      </c>
      <c r="C19" s="98" t="s">
        <v>249</v>
      </c>
      <c r="D19" s="10">
        <v>5</v>
      </c>
      <c r="E19" s="79"/>
      <c r="F19" s="194"/>
      <c r="G19" s="143"/>
      <c r="H19" s="10"/>
      <c r="I19" s="77"/>
      <c r="J19" s="119"/>
      <c r="K19" s="77"/>
      <c r="L19" s="227">
        <f t="shared" si="0"/>
        <v>5</v>
      </c>
    </row>
    <row r="20" spans="1:12" ht="19.5" customHeight="1">
      <c r="A20" s="66">
        <v>18</v>
      </c>
      <c r="B20" s="97" t="s">
        <v>414</v>
      </c>
      <c r="C20" s="98" t="s">
        <v>29</v>
      </c>
      <c r="D20" s="10">
        <v>39</v>
      </c>
      <c r="E20" s="79"/>
      <c r="F20" s="194"/>
      <c r="G20" s="143"/>
      <c r="H20" s="10"/>
      <c r="I20" s="77"/>
      <c r="J20" s="119"/>
      <c r="K20" s="77"/>
      <c r="L20" s="227">
        <f t="shared" si="0"/>
        <v>39</v>
      </c>
    </row>
    <row r="21" spans="1:12" ht="19.5" customHeight="1">
      <c r="A21" s="114">
        <v>19</v>
      </c>
      <c r="B21" s="97" t="s">
        <v>415</v>
      </c>
      <c r="C21" s="98" t="s">
        <v>416</v>
      </c>
      <c r="D21" s="10">
        <v>7.5</v>
      </c>
      <c r="E21" s="79"/>
      <c r="F21" s="194"/>
      <c r="G21" s="143"/>
      <c r="H21" s="10"/>
      <c r="I21" s="77"/>
      <c r="J21" s="119"/>
      <c r="K21" s="77"/>
      <c r="L21" s="227">
        <f t="shared" si="0"/>
        <v>7.5</v>
      </c>
    </row>
    <row r="22" spans="1:12" ht="19.5" customHeight="1">
      <c r="A22" s="66">
        <v>20</v>
      </c>
      <c r="B22" s="97" t="s">
        <v>417</v>
      </c>
      <c r="C22" s="98" t="s">
        <v>23</v>
      </c>
      <c r="D22" s="10">
        <v>64.5</v>
      </c>
      <c r="E22" s="79">
        <f>80</f>
        <v>80</v>
      </c>
      <c r="F22" s="194"/>
      <c r="G22" s="143"/>
      <c r="H22" s="10"/>
      <c r="I22" s="77"/>
      <c r="J22" s="119"/>
      <c r="K22" s="77"/>
      <c r="L22" s="227">
        <f t="shared" si="0"/>
        <v>144.5</v>
      </c>
    </row>
    <row r="23" spans="1:12" ht="19.5" customHeight="1">
      <c r="A23" s="114">
        <v>21</v>
      </c>
      <c r="B23" s="97" t="s">
        <v>436</v>
      </c>
      <c r="C23" s="98" t="s">
        <v>16</v>
      </c>
      <c r="D23" s="10">
        <v>3</v>
      </c>
      <c r="E23" s="79"/>
      <c r="F23" s="194"/>
      <c r="G23" s="143"/>
      <c r="H23" s="10"/>
      <c r="I23" s="77"/>
      <c r="J23" s="119"/>
      <c r="K23" s="77"/>
      <c r="L23" s="227">
        <f t="shared" si="0"/>
        <v>3</v>
      </c>
    </row>
    <row r="24" spans="1:12" ht="19.5" customHeight="1" thickBot="1">
      <c r="A24" s="67">
        <v>22</v>
      </c>
      <c r="B24" s="103" t="s">
        <v>418</v>
      </c>
      <c r="C24" s="104" t="s">
        <v>68</v>
      </c>
      <c r="D24" s="12">
        <v>78</v>
      </c>
      <c r="E24" s="80"/>
      <c r="F24" s="195"/>
      <c r="G24" s="157"/>
      <c r="H24" s="12"/>
      <c r="I24" s="81"/>
      <c r="J24" s="120"/>
      <c r="K24" s="81"/>
      <c r="L24" s="228">
        <f t="shared" si="0"/>
        <v>78</v>
      </c>
    </row>
    <row r="25" spans="2:12" ht="15.75">
      <c r="B25" s="57" t="s">
        <v>292</v>
      </c>
      <c r="C25" s="53"/>
      <c r="D25" s="54">
        <v>5</v>
      </c>
      <c r="E25" s="54"/>
      <c r="F25" s="54"/>
      <c r="G25" s="54"/>
      <c r="H25" s="54"/>
      <c r="I25" s="54"/>
      <c r="J25" s="54"/>
      <c r="K25" s="54"/>
      <c r="L25" s="212">
        <f t="shared" si="0"/>
        <v>5</v>
      </c>
    </row>
    <row r="26" spans="2:12" ht="16.5" thickBot="1">
      <c r="B26" s="57"/>
      <c r="C26" s="53"/>
      <c r="D26" s="138" t="s">
        <v>394</v>
      </c>
      <c r="E26" s="138" t="s">
        <v>395</v>
      </c>
      <c r="F26" s="138" t="s">
        <v>394</v>
      </c>
      <c r="G26" s="138" t="s">
        <v>395</v>
      </c>
      <c r="H26" s="138" t="s">
        <v>394</v>
      </c>
      <c r="I26" s="138" t="s">
        <v>395</v>
      </c>
      <c r="J26" s="138" t="s">
        <v>394</v>
      </c>
      <c r="K26" s="138" t="s">
        <v>395</v>
      </c>
      <c r="L26" s="53"/>
    </row>
    <row r="27" spans="1:13" s="20" customFormat="1" ht="16.5" thickBot="1">
      <c r="A27" s="19"/>
      <c r="B27" s="65" t="s">
        <v>217</v>
      </c>
      <c r="D27" s="259">
        <f>SUM(D2:E25)</f>
        <v>1194.5</v>
      </c>
      <c r="E27" s="260"/>
      <c r="F27" s="259"/>
      <c r="G27" s="260"/>
      <c r="H27" s="259"/>
      <c r="I27" s="260"/>
      <c r="J27" s="259"/>
      <c r="K27" s="260"/>
      <c r="L27" s="64">
        <f>SUM(L2:L25)</f>
        <v>1194.5</v>
      </c>
      <c r="M27" s="127"/>
    </row>
  </sheetData>
  <mergeCells count="8">
    <mergeCell ref="D1:E1"/>
    <mergeCell ref="D27:E27"/>
    <mergeCell ref="F1:G1"/>
    <mergeCell ref="F27:G27"/>
    <mergeCell ref="H1:I1"/>
    <mergeCell ref="H27:I27"/>
    <mergeCell ref="J1:K1"/>
    <mergeCell ref="J27:K27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&amp;C&amp;"Arial,tučné"&amp;14Sběr 2010 - 2011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P31" sqref="P31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6" t="s">
        <v>35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58"/>
      <c r="J1" s="261"/>
      <c r="K1" s="262"/>
      <c r="L1" s="49" t="s">
        <v>257</v>
      </c>
    </row>
    <row r="2" spans="1:12" ht="19.5" customHeight="1">
      <c r="A2" s="47">
        <v>1</v>
      </c>
      <c r="B2" s="95" t="s">
        <v>419</v>
      </c>
      <c r="C2" s="96" t="s">
        <v>68</v>
      </c>
      <c r="D2" s="123">
        <v>10</v>
      </c>
      <c r="E2" s="78"/>
      <c r="F2" s="192"/>
      <c r="G2" s="142"/>
      <c r="H2" s="123"/>
      <c r="I2" s="78"/>
      <c r="J2" s="121"/>
      <c r="K2" s="78"/>
      <c r="L2" s="154">
        <f>SUM(D2:K2)</f>
        <v>10</v>
      </c>
    </row>
    <row r="3" spans="1:12" ht="19.5" customHeight="1">
      <c r="A3" s="48">
        <v>2</v>
      </c>
      <c r="B3" s="97" t="s">
        <v>420</v>
      </c>
      <c r="C3" s="98" t="s">
        <v>249</v>
      </c>
      <c r="D3" s="10">
        <v>17</v>
      </c>
      <c r="E3" s="77"/>
      <c r="F3" s="194"/>
      <c r="G3" s="143"/>
      <c r="H3" s="10"/>
      <c r="I3" s="77"/>
      <c r="J3" s="119"/>
      <c r="K3" s="77"/>
      <c r="L3" s="227">
        <f aca="true" t="shared" si="0" ref="L3:L24">SUM(D3:K3)</f>
        <v>17</v>
      </c>
    </row>
    <row r="4" spans="1:12" ht="19.5" customHeight="1">
      <c r="A4" s="48">
        <v>3</v>
      </c>
      <c r="B4" s="97" t="s">
        <v>421</v>
      </c>
      <c r="C4" s="98" t="s">
        <v>422</v>
      </c>
      <c r="D4" s="10">
        <v>4</v>
      </c>
      <c r="E4" s="77"/>
      <c r="F4" s="194"/>
      <c r="G4" s="143"/>
      <c r="H4" s="10"/>
      <c r="I4" s="77"/>
      <c r="J4" s="119"/>
      <c r="K4" s="77"/>
      <c r="L4" s="227">
        <f t="shared" si="0"/>
        <v>4</v>
      </c>
    </row>
    <row r="5" spans="1:12" ht="19.5" customHeight="1">
      <c r="A5" s="48">
        <v>4</v>
      </c>
      <c r="B5" s="97" t="s">
        <v>446</v>
      </c>
      <c r="C5" s="98" t="s">
        <v>168</v>
      </c>
      <c r="D5" s="10">
        <v>0</v>
      </c>
      <c r="E5" s="77"/>
      <c r="F5" s="194"/>
      <c r="G5" s="143"/>
      <c r="H5" s="10"/>
      <c r="I5" s="77"/>
      <c r="J5" s="119"/>
      <c r="K5" s="77"/>
      <c r="L5" s="227">
        <f t="shared" si="0"/>
        <v>0</v>
      </c>
    </row>
    <row r="6" spans="1:12" ht="19.5" customHeight="1">
      <c r="A6" s="48">
        <v>5</v>
      </c>
      <c r="B6" s="97" t="s">
        <v>423</v>
      </c>
      <c r="C6" s="98" t="s">
        <v>31</v>
      </c>
      <c r="D6" s="10">
        <v>0</v>
      </c>
      <c r="E6" s="77"/>
      <c r="F6" s="194"/>
      <c r="G6" s="143"/>
      <c r="H6" s="10"/>
      <c r="I6" s="77"/>
      <c r="J6" s="119"/>
      <c r="K6" s="77"/>
      <c r="L6" s="227">
        <f t="shared" si="0"/>
        <v>0</v>
      </c>
    </row>
    <row r="7" spans="1:12" ht="19.5" customHeight="1">
      <c r="A7" s="48">
        <v>6</v>
      </c>
      <c r="B7" s="97" t="s">
        <v>424</v>
      </c>
      <c r="C7" s="98" t="s">
        <v>61</v>
      </c>
      <c r="D7" s="10">
        <v>21</v>
      </c>
      <c r="E7" s="77"/>
      <c r="F7" s="194"/>
      <c r="G7" s="143"/>
      <c r="H7" s="10"/>
      <c r="I7" s="77"/>
      <c r="J7" s="119"/>
      <c r="K7" s="77"/>
      <c r="L7" s="227">
        <f t="shared" si="0"/>
        <v>21</v>
      </c>
    </row>
    <row r="8" spans="1:12" ht="19.5" customHeight="1">
      <c r="A8" s="48">
        <v>7</v>
      </c>
      <c r="B8" s="97" t="s">
        <v>425</v>
      </c>
      <c r="C8" s="98" t="s">
        <v>39</v>
      </c>
      <c r="D8" s="10">
        <v>0</v>
      </c>
      <c r="E8" s="79"/>
      <c r="F8" s="194"/>
      <c r="G8" s="155"/>
      <c r="H8" s="10"/>
      <c r="I8" s="79"/>
      <c r="J8" s="119"/>
      <c r="K8" s="79"/>
      <c r="L8" s="227">
        <f t="shared" si="0"/>
        <v>0</v>
      </c>
    </row>
    <row r="9" spans="1:12" ht="19.5" customHeight="1">
      <c r="A9" s="220"/>
      <c r="B9" s="97" t="s">
        <v>426</v>
      </c>
      <c r="C9" s="98" t="s">
        <v>427</v>
      </c>
      <c r="D9" s="10" t="s">
        <v>451</v>
      </c>
      <c r="E9" s="77" t="s">
        <v>451</v>
      </c>
      <c r="F9" s="194" t="s">
        <v>451</v>
      </c>
      <c r="G9" s="143" t="s">
        <v>451</v>
      </c>
      <c r="H9" s="10" t="s">
        <v>451</v>
      </c>
      <c r="I9" s="77" t="s">
        <v>451</v>
      </c>
      <c r="J9" s="119" t="s">
        <v>451</v>
      </c>
      <c r="K9" s="77" t="s">
        <v>451</v>
      </c>
      <c r="L9" s="227">
        <f t="shared" si="0"/>
        <v>0</v>
      </c>
    </row>
    <row r="10" spans="1:12" ht="19.5" customHeight="1">
      <c r="A10" s="229">
        <v>8</v>
      </c>
      <c r="B10" s="97" t="s">
        <v>452</v>
      </c>
      <c r="C10" s="98" t="s">
        <v>315</v>
      </c>
      <c r="D10" s="10">
        <v>0</v>
      </c>
      <c r="E10" s="77"/>
      <c r="F10" s="194"/>
      <c r="G10" s="143"/>
      <c r="H10" s="10"/>
      <c r="I10" s="77"/>
      <c r="J10" s="119"/>
      <c r="K10" s="77"/>
      <c r="L10" s="227">
        <f t="shared" si="0"/>
        <v>0</v>
      </c>
    </row>
    <row r="11" spans="1:12" ht="19.5" customHeight="1">
      <c r="A11" s="229">
        <v>9</v>
      </c>
      <c r="B11" s="97" t="s">
        <v>406</v>
      </c>
      <c r="C11" s="98" t="s">
        <v>407</v>
      </c>
      <c r="D11" s="10">
        <v>0</v>
      </c>
      <c r="E11" s="77"/>
      <c r="F11" s="194"/>
      <c r="G11" s="143"/>
      <c r="H11" s="10"/>
      <c r="I11" s="77"/>
      <c r="J11" s="119"/>
      <c r="K11" s="77"/>
      <c r="L11" s="227">
        <f t="shared" si="0"/>
        <v>0</v>
      </c>
    </row>
    <row r="12" spans="1:12" ht="19.5" customHeight="1">
      <c r="A12" s="229">
        <v>10</v>
      </c>
      <c r="B12" s="97" t="s">
        <v>172</v>
      </c>
      <c r="C12" s="98" t="s">
        <v>16</v>
      </c>
      <c r="D12" s="10">
        <v>4</v>
      </c>
      <c r="E12" s="77"/>
      <c r="F12" s="194"/>
      <c r="G12" s="143"/>
      <c r="H12" s="10"/>
      <c r="I12" s="77"/>
      <c r="J12" s="119"/>
      <c r="K12" s="77"/>
      <c r="L12" s="227">
        <f t="shared" si="0"/>
        <v>4</v>
      </c>
    </row>
    <row r="13" spans="1:12" ht="19.5" customHeight="1">
      <c r="A13" s="48">
        <v>11</v>
      </c>
      <c r="B13" s="97" t="s">
        <v>267</v>
      </c>
      <c r="C13" s="98" t="s">
        <v>428</v>
      </c>
      <c r="D13" s="10">
        <v>3</v>
      </c>
      <c r="E13" s="77"/>
      <c r="F13" s="194"/>
      <c r="G13" s="143"/>
      <c r="H13" s="10"/>
      <c r="I13" s="77"/>
      <c r="J13" s="119"/>
      <c r="K13" s="77"/>
      <c r="L13" s="227">
        <f t="shared" si="0"/>
        <v>3</v>
      </c>
    </row>
    <row r="14" spans="1:12" ht="19.5" customHeight="1">
      <c r="A14" s="48">
        <v>12</v>
      </c>
      <c r="B14" s="97" t="s">
        <v>429</v>
      </c>
      <c r="C14" s="98" t="s">
        <v>16</v>
      </c>
      <c r="D14" s="10">
        <v>34</v>
      </c>
      <c r="E14" s="77"/>
      <c r="F14" s="194"/>
      <c r="G14" s="143"/>
      <c r="H14" s="10"/>
      <c r="I14" s="77"/>
      <c r="J14" s="119"/>
      <c r="K14" s="77"/>
      <c r="L14" s="227">
        <f t="shared" si="0"/>
        <v>34</v>
      </c>
    </row>
    <row r="15" spans="1:12" ht="19.5" customHeight="1">
      <c r="A15" s="48">
        <v>13</v>
      </c>
      <c r="B15" s="97" t="s">
        <v>430</v>
      </c>
      <c r="C15" s="98" t="s">
        <v>120</v>
      </c>
      <c r="D15" s="10">
        <v>5</v>
      </c>
      <c r="E15" s="77"/>
      <c r="F15" s="194"/>
      <c r="G15" s="143"/>
      <c r="H15" s="10"/>
      <c r="I15" s="77"/>
      <c r="J15" s="119"/>
      <c r="K15" s="77"/>
      <c r="L15" s="227">
        <f t="shared" si="0"/>
        <v>5</v>
      </c>
    </row>
    <row r="16" spans="1:12" ht="19.5" customHeight="1">
      <c r="A16" s="48">
        <v>14</v>
      </c>
      <c r="B16" s="97" t="s">
        <v>431</v>
      </c>
      <c r="C16" s="98" t="s">
        <v>315</v>
      </c>
      <c r="D16" s="10">
        <v>0</v>
      </c>
      <c r="E16" s="79">
        <f>30+20+50</f>
        <v>100</v>
      </c>
      <c r="F16" s="194"/>
      <c r="G16" s="155"/>
      <c r="H16" s="10"/>
      <c r="I16" s="79"/>
      <c r="J16" s="119"/>
      <c r="K16" s="79"/>
      <c r="L16" s="227">
        <f t="shared" si="0"/>
        <v>100</v>
      </c>
    </row>
    <row r="17" spans="1:12" ht="19.5" customHeight="1">
      <c r="A17" s="48">
        <v>15</v>
      </c>
      <c r="B17" s="97" t="s">
        <v>432</v>
      </c>
      <c r="C17" s="98" t="s">
        <v>45</v>
      </c>
      <c r="D17" s="10">
        <v>21</v>
      </c>
      <c r="E17" s="77"/>
      <c r="F17" s="194"/>
      <c r="G17" s="143"/>
      <c r="H17" s="10"/>
      <c r="I17" s="77"/>
      <c r="J17" s="119"/>
      <c r="K17" s="77"/>
      <c r="L17" s="227">
        <f t="shared" si="0"/>
        <v>21</v>
      </c>
    </row>
    <row r="18" spans="1:12" ht="19.5" customHeight="1">
      <c r="A18" s="48">
        <v>16</v>
      </c>
      <c r="B18" s="97" t="s">
        <v>206</v>
      </c>
      <c r="C18" s="98" t="s">
        <v>39</v>
      </c>
      <c r="D18" s="10">
        <v>0</v>
      </c>
      <c r="E18" s="79"/>
      <c r="F18" s="194"/>
      <c r="G18" s="155"/>
      <c r="H18" s="10"/>
      <c r="I18" s="79"/>
      <c r="J18" s="119"/>
      <c r="K18" s="79"/>
      <c r="L18" s="227">
        <f t="shared" si="0"/>
        <v>0</v>
      </c>
    </row>
    <row r="19" spans="1:12" ht="19.5" customHeight="1">
      <c r="A19" s="48">
        <v>17</v>
      </c>
      <c r="B19" s="97" t="s">
        <v>433</v>
      </c>
      <c r="C19" s="98" t="s">
        <v>96</v>
      </c>
      <c r="D19" s="10">
        <v>9.5</v>
      </c>
      <c r="E19" s="79"/>
      <c r="F19" s="194"/>
      <c r="G19" s="155"/>
      <c r="H19" s="10"/>
      <c r="I19" s="79"/>
      <c r="J19" s="119"/>
      <c r="K19" s="79"/>
      <c r="L19" s="227">
        <f t="shared" si="0"/>
        <v>9.5</v>
      </c>
    </row>
    <row r="20" spans="1:12" ht="19.5" customHeight="1">
      <c r="A20" s="48">
        <v>18</v>
      </c>
      <c r="B20" s="97" t="s">
        <v>28</v>
      </c>
      <c r="C20" s="98" t="s">
        <v>23</v>
      </c>
      <c r="D20" s="10">
        <v>0</v>
      </c>
      <c r="E20" s="77"/>
      <c r="F20" s="194"/>
      <c r="G20" s="143"/>
      <c r="H20" s="10"/>
      <c r="I20" s="77"/>
      <c r="J20" s="119"/>
      <c r="K20" s="77"/>
      <c r="L20" s="227">
        <f t="shared" si="0"/>
        <v>0</v>
      </c>
    </row>
    <row r="21" spans="1:12" ht="19.5" customHeight="1">
      <c r="A21" s="48">
        <v>19</v>
      </c>
      <c r="B21" s="97" t="s">
        <v>434</v>
      </c>
      <c r="C21" s="98" t="s">
        <v>68</v>
      </c>
      <c r="D21" s="10">
        <v>20</v>
      </c>
      <c r="E21" s="77"/>
      <c r="F21" s="194"/>
      <c r="G21" s="143"/>
      <c r="H21" s="10"/>
      <c r="I21" s="77"/>
      <c r="J21" s="119"/>
      <c r="K21" s="77"/>
      <c r="L21" s="227">
        <f t="shared" si="0"/>
        <v>20</v>
      </c>
    </row>
    <row r="22" spans="1:12" ht="19.5" customHeight="1">
      <c r="A22" s="48">
        <v>20</v>
      </c>
      <c r="B22" s="97" t="s">
        <v>435</v>
      </c>
      <c r="C22" s="98" t="s">
        <v>33</v>
      </c>
      <c r="D22" s="10">
        <v>5</v>
      </c>
      <c r="E22" s="77"/>
      <c r="F22" s="194"/>
      <c r="G22" s="143"/>
      <c r="H22" s="10"/>
      <c r="I22" s="77"/>
      <c r="J22" s="119"/>
      <c r="K22" s="77"/>
      <c r="L22" s="227">
        <f t="shared" si="0"/>
        <v>5</v>
      </c>
    </row>
    <row r="23" spans="1:12" ht="19.5" customHeight="1">
      <c r="A23" s="99">
        <v>21</v>
      </c>
      <c r="B23" s="100" t="s">
        <v>437</v>
      </c>
      <c r="C23" s="101" t="s">
        <v>56</v>
      </c>
      <c r="D23" s="10">
        <v>0</v>
      </c>
      <c r="E23" s="77"/>
      <c r="F23" s="194"/>
      <c r="G23" s="143"/>
      <c r="H23" s="10"/>
      <c r="I23" s="77"/>
      <c r="J23" s="119"/>
      <c r="K23" s="77"/>
      <c r="L23" s="227">
        <f t="shared" si="0"/>
        <v>0</v>
      </c>
    </row>
    <row r="24" spans="1:12" ht="19.5" customHeight="1" thickBot="1">
      <c r="A24" s="102">
        <v>22</v>
      </c>
      <c r="B24" s="103" t="s">
        <v>34</v>
      </c>
      <c r="C24" s="104" t="s">
        <v>68</v>
      </c>
      <c r="D24" s="12">
        <v>49</v>
      </c>
      <c r="E24" s="81"/>
      <c r="F24" s="195"/>
      <c r="G24" s="157"/>
      <c r="H24" s="12"/>
      <c r="I24" s="81"/>
      <c r="J24" s="120"/>
      <c r="K24" s="81"/>
      <c r="L24" s="228">
        <f t="shared" si="0"/>
        <v>49</v>
      </c>
    </row>
    <row r="25" spans="2:12" ht="15.75">
      <c r="B25" s="57" t="s">
        <v>292</v>
      </c>
      <c r="C25" s="53"/>
      <c r="D25" s="54">
        <f>19.5+5</f>
        <v>24.5</v>
      </c>
      <c r="E25" s="54"/>
      <c r="F25" s="54"/>
      <c r="G25" s="54"/>
      <c r="H25" s="54"/>
      <c r="I25" s="54"/>
      <c r="J25" s="54"/>
      <c r="K25" s="54"/>
      <c r="L25" s="212">
        <f>D25+F25+H25+J25</f>
        <v>24.5</v>
      </c>
    </row>
    <row r="26" spans="2:12" ht="16.5" thickBot="1">
      <c r="B26" s="57"/>
      <c r="C26" s="53"/>
      <c r="D26" s="138" t="s">
        <v>394</v>
      </c>
      <c r="E26" s="138" t="s">
        <v>395</v>
      </c>
      <c r="F26" s="138" t="s">
        <v>394</v>
      </c>
      <c r="G26" s="138" t="s">
        <v>395</v>
      </c>
      <c r="H26" s="138" t="s">
        <v>394</v>
      </c>
      <c r="I26" s="138" t="s">
        <v>395</v>
      </c>
      <c r="J26" s="138" t="s">
        <v>394</v>
      </c>
      <c r="K26" s="138" t="s">
        <v>395</v>
      </c>
      <c r="L26" s="53"/>
    </row>
    <row r="27" spans="1:13" s="20" customFormat="1" ht="16.5" thickBot="1">
      <c r="A27" s="19"/>
      <c r="B27" s="65" t="s">
        <v>217</v>
      </c>
      <c r="D27" s="259">
        <f>SUM(D2:E25)</f>
        <v>327</v>
      </c>
      <c r="E27" s="260"/>
      <c r="F27" s="259"/>
      <c r="G27" s="260"/>
      <c r="H27" s="259"/>
      <c r="I27" s="260"/>
      <c r="J27" s="259"/>
      <c r="K27" s="260"/>
      <c r="L27" s="64">
        <f>SUM(L2:L25)</f>
        <v>327</v>
      </c>
      <c r="M27" s="127"/>
    </row>
  </sheetData>
  <mergeCells count="8">
    <mergeCell ref="H1:I1"/>
    <mergeCell ref="H27:I27"/>
    <mergeCell ref="J1:K1"/>
    <mergeCell ref="J27:K27"/>
    <mergeCell ref="D1:E1"/>
    <mergeCell ref="D27:E27"/>
    <mergeCell ref="F1:G1"/>
    <mergeCell ref="F27:G27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&amp;C&amp;"Arial,tučné"&amp;14Sběr 2010 - 2011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N33" sqref="N33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253" t="s">
        <v>66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58"/>
      <c r="J1" s="261"/>
      <c r="K1" s="262"/>
      <c r="L1" s="71" t="s">
        <v>257</v>
      </c>
    </row>
    <row r="2" spans="1:12" ht="19.5" customHeight="1">
      <c r="A2" s="47">
        <v>1</v>
      </c>
      <c r="B2" s="95" t="s">
        <v>296</v>
      </c>
      <c r="C2" s="96" t="s">
        <v>297</v>
      </c>
      <c r="D2" s="123">
        <v>10</v>
      </c>
      <c r="E2" s="78"/>
      <c r="F2" s="192"/>
      <c r="G2" s="142"/>
      <c r="H2" s="123"/>
      <c r="I2" s="78"/>
      <c r="J2" s="121"/>
      <c r="K2" s="142"/>
      <c r="L2" s="154">
        <f>SUM(D2:K2)</f>
        <v>10</v>
      </c>
    </row>
    <row r="3" spans="1:12" ht="19.5" customHeight="1">
      <c r="A3" s="48">
        <v>2</v>
      </c>
      <c r="B3" s="97" t="s">
        <v>298</v>
      </c>
      <c r="C3" s="98" t="s">
        <v>61</v>
      </c>
      <c r="D3" s="9">
        <v>10</v>
      </c>
      <c r="E3" s="76"/>
      <c r="F3" s="193"/>
      <c r="G3" s="158"/>
      <c r="H3" s="9"/>
      <c r="I3" s="76"/>
      <c r="J3" s="121"/>
      <c r="K3" s="158"/>
      <c r="L3" s="72">
        <f>SUM(D3:K3)</f>
        <v>10</v>
      </c>
    </row>
    <row r="4" spans="1:12" ht="19.5" customHeight="1">
      <c r="A4" s="48">
        <v>3</v>
      </c>
      <c r="B4" s="97" t="s">
        <v>299</v>
      </c>
      <c r="C4" s="98" t="s">
        <v>94</v>
      </c>
      <c r="D4" s="10">
        <v>9</v>
      </c>
      <c r="E4" s="77"/>
      <c r="F4" s="194"/>
      <c r="G4" s="143"/>
      <c r="H4" s="10"/>
      <c r="I4" s="77"/>
      <c r="J4" s="119"/>
      <c r="K4" s="143"/>
      <c r="L4" s="72">
        <f aca="true" t="shared" si="0" ref="L4:L25">SUM(D4:K4)</f>
        <v>9</v>
      </c>
    </row>
    <row r="5" spans="1:12" ht="19.5" customHeight="1">
      <c r="A5" s="48">
        <v>4</v>
      </c>
      <c r="B5" s="97" t="s">
        <v>300</v>
      </c>
      <c r="C5" s="98" t="s">
        <v>301</v>
      </c>
      <c r="D5" s="10">
        <v>13</v>
      </c>
      <c r="E5" s="77"/>
      <c r="F5" s="194"/>
      <c r="G5" s="143"/>
      <c r="H5" s="10"/>
      <c r="I5" s="77"/>
      <c r="J5" s="119"/>
      <c r="K5" s="143"/>
      <c r="L5" s="72">
        <f t="shared" si="0"/>
        <v>13</v>
      </c>
    </row>
    <row r="6" spans="1:12" ht="19.5" customHeight="1">
      <c r="A6" s="48">
        <v>5</v>
      </c>
      <c r="B6" s="97" t="s">
        <v>302</v>
      </c>
      <c r="C6" s="98" t="s">
        <v>58</v>
      </c>
      <c r="D6" s="10">
        <v>15</v>
      </c>
      <c r="E6" s="77"/>
      <c r="F6" s="194"/>
      <c r="G6" s="143"/>
      <c r="H6" s="10"/>
      <c r="I6" s="77"/>
      <c r="J6" s="119"/>
      <c r="K6" s="143"/>
      <c r="L6" s="72">
        <f t="shared" si="0"/>
        <v>15</v>
      </c>
    </row>
    <row r="7" spans="1:12" ht="19.5" customHeight="1">
      <c r="A7" s="48">
        <v>6</v>
      </c>
      <c r="B7" s="97" t="s">
        <v>303</v>
      </c>
      <c r="C7" s="98" t="s">
        <v>8</v>
      </c>
      <c r="D7" s="10">
        <v>6</v>
      </c>
      <c r="E7" s="77"/>
      <c r="F7" s="194"/>
      <c r="G7" s="143"/>
      <c r="H7" s="10"/>
      <c r="I7" s="77"/>
      <c r="J7" s="119"/>
      <c r="K7" s="143"/>
      <c r="L7" s="72">
        <f t="shared" si="0"/>
        <v>6</v>
      </c>
    </row>
    <row r="8" spans="1:12" ht="19.5" customHeight="1">
      <c r="A8" s="48">
        <v>7</v>
      </c>
      <c r="B8" s="97" t="s">
        <v>304</v>
      </c>
      <c r="C8" s="98" t="s">
        <v>75</v>
      </c>
      <c r="D8" s="10">
        <f>136+139+79</f>
        <v>354</v>
      </c>
      <c r="E8" s="79">
        <f>160</f>
        <v>160</v>
      </c>
      <c r="F8" s="194"/>
      <c r="G8" s="155"/>
      <c r="H8" s="10"/>
      <c r="I8" s="79"/>
      <c r="J8" s="119"/>
      <c r="K8" s="155"/>
      <c r="L8" s="72">
        <f>SUM(D8:K8)</f>
        <v>514</v>
      </c>
    </row>
    <row r="9" spans="1:12" ht="19.5" customHeight="1">
      <c r="A9" s="48">
        <v>8</v>
      </c>
      <c r="B9" s="97" t="s">
        <v>305</v>
      </c>
      <c r="C9" s="98" t="s">
        <v>306</v>
      </c>
      <c r="D9" s="10">
        <v>50</v>
      </c>
      <c r="E9" s="77"/>
      <c r="F9" s="194"/>
      <c r="G9" s="143"/>
      <c r="H9" s="10"/>
      <c r="I9" s="77"/>
      <c r="J9" s="119"/>
      <c r="K9" s="143"/>
      <c r="L9" s="72">
        <f t="shared" si="0"/>
        <v>50</v>
      </c>
    </row>
    <row r="10" spans="1:12" ht="19.5" customHeight="1">
      <c r="A10" s="48">
        <v>9</v>
      </c>
      <c r="B10" s="97" t="s">
        <v>307</v>
      </c>
      <c r="C10" s="98" t="s">
        <v>77</v>
      </c>
      <c r="D10" s="10">
        <v>4</v>
      </c>
      <c r="E10" s="77"/>
      <c r="F10" s="194"/>
      <c r="G10" s="143"/>
      <c r="H10" s="10"/>
      <c r="I10" s="77"/>
      <c r="J10" s="119"/>
      <c r="K10" s="143"/>
      <c r="L10" s="72">
        <f t="shared" si="0"/>
        <v>4</v>
      </c>
    </row>
    <row r="11" spans="1:12" ht="19.5" customHeight="1">
      <c r="A11" s="48">
        <v>10</v>
      </c>
      <c r="B11" s="97" t="s">
        <v>308</v>
      </c>
      <c r="C11" s="98" t="s">
        <v>290</v>
      </c>
      <c r="D11" s="10">
        <v>11</v>
      </c>
      <c r="E11" s="77"/>
      <c r="F11" s="194"/>
      <c r="G11" s="143"/>
      <c r="H11" s="10"/>
      <c r="I11" s="77"/>
      <c r="J11" s="119"/>
      <c r="K11" s="143"/>
      <c r="L11" s="72">
        <f t="shared" si="0"/>
        <v>11</v>
      </c>
    </row>
    <row r="12" spans="1:12" ht="19.5" customHeight="1">
      <c r="A12" s="48">
        <v>11</v>
      </c>
      <c r="B12" s="97" t="s">
        <v>309</v>
      </c>
      <c r="C12" s="98" t="s">
        <v>310</v>
      </c>
      <c r="D12" s="10">
        <v>0</v>
      </c>
      <c r="E12" s="77"/>
      <c r="F12" s="194"/>
      <c r="G12" s="143"/>
      <c r="H12" s="10"/>
      <c r="I12" s="77"/>
      <c r="J12" s="119"/>
      <c r="K12" s="143"/>
      <c r="L12" s="72">
        <f t="shared" si="0"/>
        <v>0</v>
      </c>
    </row>
    <row r="13" spans="1:12" ht="19.5" customHeight="1">
      <c r="A13" s="48">
        <v>12</v>
      </c>
      <c r="B13" s="97" t="s">
        <v>208</v>
      </c>
      <c r="C13" s="98" t="s">
        <v>311</v>
      </c>
      <c r="D13" s="10">
        <v>14</v>
      </c>
      <c r="E13" s="79"/>
      <c r="F13" s="194"/>
      <c r="G13" s="155"/>
      <c r="H13" s="10"/>
      <c r="I13" s="79"/>
      <c r="J13" s="119"/>
      <c r="K13" s="155"/>
      <c r="L13" s="72">
        <f t="shared" si="0"/>
        <v>14</v>
      </c>
    </row>
    <row r="14" spans="1:12" ht="19.5" customHeight="1">
      <c r="A14" s="48">
        <v>13</v>
      </c>
      <c r="B14" s="97" t="s">
        <v>312</v>
      </c>
      <c r="C14" s="98" t="s">
        <v>29</v>
      </c>
      <c r="D14" s="10">
        <v>54.5</v>
      </c>
      <c r="E14" s="77"/>
      <c r="F14" s="194"/>
      <c r="G14" s="143"/>
      <c r="H14" s="10"/>
      <c r="I14" s="77"/>
      <c r="J14" s="119"/>
      <c r="K14" s="143"/>
      <c r="L14" s="72">
        <f t="shared" si="0"/>
        <v>54.5</v>
      </c>
    </row>
    <row r="15" spans="1:12" ht="19.5" customHeight="1">
      <c r="A15" s="48">
        <v>14</v>
      </c>
      <c r="B15" s="97" t="s">
        <v>313</v>
      </c>
      <c r="C15" s="98" t="s">
        <v>23</v>
      </c>
      <c r="D15" s="10">
        <v>0</v>
      </c>
      <c r="E15" s="79"/>
      <c r="F15" s="194"/>
      <c r="G15" s="155"/>
      <c r="H15" s="10"/>
      <c r="I15" s="79"/>
      <c r="J15" s="119"/>
      <c r="K15" s="155"/>
      <c r="L15" s="72">
        <f t="shared" si="0"/>
        <v>0</v>
      </c>
    </row>
    <row r="16" spans="1:12" ht="19.5" customHeight="1">
      <c r="A16" s="48">
        <v>15</v>
      </c>
      <c r="B16" s="97" t="s">
        <v>82</v>
      </c>
      <c r="C16" s="98" t="s">
        <v>68</v>
      </c>
      <c r="D16" s="10">
        <v>0</v>
      </c>
      <c r="E16" s="79"/>
      <c r="F16" s="194"/>
      <c r="G16" s="155"/>
      <c r="H16" s="10"/>
      <c r="I16" s="79"/>
      <c r="J16" s="119"/>
      <c r="K16" s="155"/>
      <c r="L16" s="72">
        <f t="shared" si="0"/>
        <v>0</v>
      </c>
    </row>
    <row r="17" spans="1:12" ht="19.5" customHeight="1">
      <c r="A17" s="48">
        <v>16</v>
      </c>
      <c r="B17" s="97" t="s">
        <v>314</v>
      </c>
      <c r="C17" s="98" t="s">
        <v>315</v>
      </c>
      <c r="D17" s="10">
        <v>58</v>
      </c>
      <c r="E17" s="79"/>
      <c r="F17" s="194"/>
      <c r="G17" s="155"/>
      <c r="H17" s="10"/>
      <c r="I17" s="79"/>
      <c r="J17" s="119"/>
      <c r="K17" s="155"/>
      <c r="L17" s="72">
        <f t="shared" si="0"/>
        <v>58</v>
      </c>
    </row>
    <row r="18" spans="1:12" ht="19.5" customHeight="1">
      <c r="A18" s="48">
        <v>17</v>
      </c>
      <c r="B18" s="97" t="s">
        <v>316</v>
      </c>
      <c r="C18" s="98" t="s">
        <v>29</v>
      </c>
      <c r="D18" s="10">
        <v>66</v>
      </c>
      <c r="E18" s="77"/>
      <c r="F18" s="194"/>
      <c r="G18" s="143"/>
      <c r="H18" s="10"/>
      <c r="I18" s="77"/>
      <c r="J18" s="119"/>
      <c r="K18" s="143"/>
      <c r="L18" s="72">
        <f t="shared" si="0"/>
        <v>66</v>
      </c>
    </row>
    <row r="19" spans="1:12" ht="19.5" customHeight="1">
      <c r="A19" s="48">
        <v>18</v>
      </c>
      <c r="B19" s="97" t="s">
        <v>317</v>
      </c>
      <c r="C19" s="98" t="s">
        <v>23</v>
      </c>
      <c r="D19" s="10">
        <v>8.5</v>
      </c>
      <c r="E19" s="77"/>
      <c r="F19" s="194"/>
      <c r="G19" s="143"/>
      <c r="H19" s="10"/>
      <c r="I19" s="77"/>
      <c r="J19" s="119"/>
      <c r="K19" s="143"/>
      <c r="L19" s="72">
        <f t="shared" si="0"/>
        <v>8.5</v>
      </c>
    </row>
    <row r="20" spans="1:12" ht="19.5" customHeight="1">
      <c r="A20" s="48">
        <v>19</v>
      </c>
      <c r="B20" s="97" t="s">
        <v>318</v>
      </c>
      <c r="C20" s="98" t="s">
        <v>12</v>
      </c>
      <c r="D20" s="10">
        <v>60</v>
      </c>
      <c r="E20" s="77"/>
      <c r="F20" s="194"/>
      <c r="G20" s="143"/>
      <c r="H20" s="10"/>
      <c r="I20" s="77"/>
      <c r="J20" s="119"/>
      <c r="K20" s="143"/>
      <c r="L20" s="72">
        <f t="shared" si="0"/>
        <v>60</v>
      </c>
    </row>
    <row r="21" spans="1:12" ht="19.5" customHeight="1">
      <c r="A21" s="48">
        <v>20</v>
      </c>
      <c r="B21" s="97" t="s">
        <v>319</v>
      </c>
      <c r="C21" s="98" t="s">
        <v>29</v>
      </c>
      <c r="D21" s="10">
        <v>0</v>
      </c>
      <c r="E21" s="77"/>
      <c r="F21" s="194"/>
      <c r="G21" s="143"/>
      <c r="H21" s="10"/>
      <c r="I21" s="77"/>
      <c r="J21" s="119"/>
      <c r="K21" s="143"/>
      <c r="L21" s="72">
        <f t="shared" si="0"/>
        <v>0</v>
      </c>
    </row>
    <row r="22" spans="1:12" ht="19.5" customHeight="1">
      <c r="A22" s="48">
        <v>21</v>
      </c>
      <c r="B22" s="97" t="s">
        <v>320</v>
      </c>
      <c r="C22" s="98" t="s">
        <v>154</v>
      </c>
      <c r="D22" s="10">
        <v>17</v>
      </c>
      <c r="E22" s="77"/>
      <c r="F22" s="194"/>
      <c r="G22" s="143"/>
      <c r="H22" s="10"/>
      <c r="I22" s="77"/>
      <c r="J22" s="119"/>
      <c r="K22" s="143"/>
      <c r="L22" s="72">
        <f t="shared" si="0"/>
        <v>17</v>
      </c>
    </row>
    <row r="23" spans="1:12" ht="19.5" customHeight="1">
      <c r="A23" s="99">
        <v>22</v>
      </c>
      <c r="B23" s="100" t="s">
        <v>321</v>
      </c>
      <c r="C23" s="101" t="s">
        <v>10</v>
      </c>
      <c r="D23" s="10">
        <v>0</v>
      </c>
      <c r="E23" s="79">
        <v>120</v>
      </c>
      <c r="F23" s="194"/>
      <c r="G23" s="155"/>
      <c r="H23" s="10"/>
      <c r="I23" s="79"/>
      <c r="J23" s="119"/>
      <c r="K23" s="155"/>
      <c r="L23" s="72">
        <f t="shared" si="0"/>
        <v>120</v>
      </c>
    </row>
    <row r="24" spans="1:12" ht="19.5" customHeight="1">
      <c r="A24" s="99">
        <v>23</v>
      </c>
      <c r="B24" s="100" t="s">
        <v>322</v>
      </c>
      <c r="C24" s="101" t="s">
        <v>58</v>
      </c>
      <c r="D24" s="10">
        <f>114+128</f>
        <v>242</v>
      </c>
      <c r="E24" s="77"/>
      <c r="F24" s="194"/>
      <c r="G24" s="143"/>
      <c r="H24" s="10"/>
      <c r="I24" s="77"/>
      <c r="J24" s="119"/>
      <c r="K24" s="143"/>
      <c r="L24" s="72">
        <f t="shared" si="0"/>
        <v>242</v>
      </c>
    </row>
    <row r="25" spans="1:12" ht="19.5" customHeight="1" thickBot="1">
      <c r="A25" s="102">
        <v>24</v>
      </c>
      <c r="B25" s="103" t="s">
        <v>207</v>
      </c>
      <c r="C25" s="104" t="s">
        <v>73</v>
      </c>
      <c r="D25" s="12">
        <v>3</v>
      </c>
      <c r="E25" s="81"/>
      <c r="F25" s="195"/>
      <c r="G25" s="157"/>
      <c r="H25" s="12"/>
      <c r="I25" s="81"/>
      <c r="J25" s="120"/>
      <c r="K25" s="157"/>
      <c r="L25" s="246">
        <f t="shared" si="0"/>
        <v>3</v>
      </c>
    </row>
    <row r="26" spans="2:12" ht="15.75">
      <c r="B26" s="57" t="s">
        <v>292</v>
      </c>
      <c r="C26" s="53"/>
      <c r="D26" s="54"/>
      <c r="E26" s="54"/>
      <c r="F26" s="54"/>
      <c r="G26" s="54"/>
      <c r="H26" s="54"/>
      <c r="I26" s="54"/>
      <c r="J26" s="54"/>
      <c r="K26" s="54"/>
      <c r="L26" s="72"/>
    </row>
    <row r="27" spans="2:12" ht="16.5" thickBot="1">
      <c r="B27" s="57"/>
      <c r="C27" s="53"/>
      <c r="D27" s="138" t="s">
        <v>394</v>
      </c>
      <c r="E27" s="138" t="s">
        <v>395</v>
      </c>
      <c r="F27" s="138" t="s">
        <v>394</v>
      </c>
      <c r="G27" s="138" t="s">
        <v>395</v>
      </c>
      <c r="H27" s="138" t="s">
        <v>394</v>
      </c>
      <c r="I27" s="138" t="s">
        <v>395</v>
      </c>
      <c r="J27" s="138" t="s">
        <v>394</v>
      </c>
      <c r="K27" s="138" t="s">
        <v>395</v>
      </c>
      <c r="L27" s="53"/>
    </row>
    <row r="28" spans="1:13" s="20" customFormat="1" ht="16.5" thickBot="1">
      <c r="A28" s="19"/>
      <c r="B28" s="65" t="s">
        <v>217</v>
      </c>
      <c r="D28" s="259">
        <f>SUM(D2:E26)</f>
        <v>1285</v>
      </c>
      <c r="E28" s="260"/>
      <c r="F28" s="259"/>
      <c r="G28" s="260"/>
      <c r="H28" s="259"/>
      <c r="I28" s="260"/>
      <c r="J28" s="259"/>
      <c r="K28" s="260"/>
      <c r="L28" s="64">
        <f>SUM(L2:L27)</f>
        <v>1285</v>
      </c>
      <c r="M28" s="127"/>
    </row>
  </sheetData>
  <mergeCells count="8">
    <mergeCell ref="D1:E1"/>
    <mergeCell ref="D28:E28"/>
    <mergeCell ref="F1:G1"/>
    <mergeCell ref="F28:G28"/>
    <mergeCell ref="H1:I1"/>
    <mergeCell ref="H28:I28"/>
    <mergeCell ref="J1:K1"/>
    <mergeCell ref="J28:K28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&amp;C&amp;"Arial,tučné"&amp;14Sběr 2010 - 2011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P25" sqref="P2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6" t="s">
        <v>78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105">
        <v>1</v>
      </c>
      <c r="B2" s="106" t="s">
        <v>323</v>
      </c>
      <c r="C2" s="107" t="s">
        <v>8</v>
      </c>
      <c r="D2" s="123">
        <f>110+48</f>
        <v>158</v>
      </c>
      <c r="E2" s="78"/>
      <c r="F2" s="192"/>
      <c r="G2" s="142"/>
      <c r="H2" s="123"/>
      <c r="I2" s="78"/>
      <c r="J2" s="122"/>
      <c r="K2" s="78"/>
      <c r="L2" s="154">
        <f>SUM(D2:K2)</f>
        <v>158</v>
      </c>
    </row>
    <row r="3" spans="1:12" ht="19.5" customHeight="1">
      <c r="A3" s="66">
        <v>2</v>
      </c>
      <c r="B3" s="108" t="s">
        <v>324</v>
      </c>
      <c r="C3" s="109" t="s">
        <v>47</v>
      </c>
      <c r="D3" s="9">
        <v>100</v>
      </c>
      <c r="E3" s="76"/>
      <c r="F3" s="193"/>
      <c r="G3" s="158"/>
      <c r="H3" s="9"/>
      <c r="I3" s="76"/>
      <c r="J3" s="121"/>
      <c r="K3" s="76"/>
      <c r="L3" s="227">
        <f aca="true" t="shared" si="0" ref="L3:L26">SUM(D3:K3)</f>
        <v>100</v>
      </c>
    </row>
    <row r="4" spans="1:12" ht="19.5" customHeight="1">
      <c r="A4" s="66">
        <v>3</v>
      </c>
      <c r="B4" s="108" t="s">
        <v>37</v>
      </c>
      <c r="C4" s="109" t="s">
        <v>73</v>
      </c>
      <c r="D4" s="10">
        <f>50+30</f>
        <v>80</v>
      </c>
      <c r="E4" s="77"/>
      <c r="F4" s="194"/>
      <c r="G4" s="143"/>
      <c r="H4" s="10"/>
      <c r="I4" s="77"/>
      <c r="J4" s="119"/>
      <c r="K4" s="77"/>
      <c r="L4" s="227">
        <f t="shared" si="0"/>
        <v>80</v>
      </c>
    </row>
    <row r="5" spans="1:12" ht="19.5" customHeight="1">
      <c r="A5" s="66">
        <v>4</v>
      </c>
      <c r="B5" s="108" t="s">
        <v>325</v>
      </c>
      <c r="C5" s="109" t="s">
        <v>301</v>
      </c>
      <c r="D5" s="10">
        <v>16</v>
      </c>
      <c r="E5" s="77"/>
      <c r="F5" s="194"/>
      <c r="G5" s="143"/>
      <c r="H5" s="10"/>
      <c r="I5" s="77"/>
      <c r="J5" s="119"/>
      <c r="K5" s="77"/>
      <c r="L5" s="227">
        <f t="shared" si="0"/>
        <v>16</v>
      </c>
    </row>
    <row r="6" spans="1:12" ht="19.5" customHeight="1">
      <c r="A6" s="66">
        <v>5</v>
      </c>
      <c r="B6" s="108" t="s">
        <v>326</v>
      </c>
      <c r="C6" s="109" t="s">
        <v>39</v>
      </c>
      <c r="D6" s="10">
        <f>24</f>
        <v>24</v>
      </c>
      <c r="E6" s="77"/>
      <c r="F6" s="194"/>
      <c r="G6" s="143"/>
      <c r="H6" s="10"/>
      <c r="I6" s="77"/>
      <c r="J6" s="119"/>
      <c r="K6" s="77"/>
      <c r="L6" s="227">
        <f t="shared" si="0"/>
        <v>24</v>
      </c>
    </row>
    <row r="7" spans="1:12" ht="19.5" customHeight="1">
      <c r="A7" s="66">
        <v>6</v>
      </c>
      <c r="B7" s="108" t="s">
        <v>182</v>
      </c>
      <c r="C7" s="109" t="s">
        <v>56</v>
      </c>
      <c r="D7" s="10">
        <v>7</v>
      </c>
      <c r="E7" s="77"/>
      <c r="F7" s="194"/>
      <c r="G7" s="143"/>
      <c r="H7" s="10"/>
      <c r="I7" s="77"/>
      <c r="J7" s="119"/>
      <c r="K7" s="77"/>
      <c r="L7" s="227">
        <f t="shared" si="0"/>
        <v>7</v>
      </c>
    </row>
    <row r="8" spans="1:12" ht="19.5" customHeight="1">
      <c r="A8" s="66">
        <v>7</v>
      </c>
      <c r="B8" s="108" t="s">
        <v>327</v>
      </c>
      <c r="C8" s="109" t="s">
        <v>83</v>
      </c>
      <c r="D8" s="10">
        <v>62</v>
      </c>
      <c r="E8" s="79"/>
      <c r="F8" s="194"/>
      <c r="G8" s="155"/>
      <c r="H8" s="10"/>
      <c r="I8" s="79"/>
      <c r="J8" s="140"/>
      <c r="K8" s="79"/>
      <c r="L8" s="227">
        <f t="shared" si="0"/>
        <v>62</v>
      </c>
    </row>
    <row r="9" spans="1:12" ht="19.5" customHeight="1">
      <c r="A9" s="66">
        <v>8</v>
      </c>
      <c r="B9" s="108" t="s">
        <v>328</v>
      </c>
      <c r="C9" s="109" t="s">
        <v>329</v>
      </c>
      <c r="D9" s="10">
        <v>95</v>
      </c>
      <c r="E9" s="77"/>
      <c r="F9" s="194"/>
      <c r="G9" s="143"/>
      <c r="H9" s="10"/>
      <c r="I9" s="77"/>
      <c r="J9" s="119"/>
      <c r="K9" s="77"/>
      <c r="L9" s="227">
        <f t="shared" si="0"/>
        <v>95</v>
      </c>
    </row>
    <row r="10" spans="1:12" ht="19.5" customHeight="1">
      <c r="A10" s="66">
        <v>9</v>
      </c>
      <c r="B10" s="108" t="s">
        <v>330</v>
      </c>
      <c r="C10" s="109" t="s">
        <v>179</v>
      </c>
      <c r="D10" s="10">
        <v>0</v>
      </c>
      <c r="E10" s="77"/>
      <c r="F10" s="194"/>
      <c r="G10" s="143"/>
      <c r="H10" s="10"/>
      <c r="I10" s="77"/>
      <c r="J10" s="119"/>
      <c r="K10" s="77"/>
      <c r="L10" s="227">
        <f t="shared" si="0"/>
        <v>0</v>
      </c>
    </row>
    <row r="11" spans="1:12" ht="19.5" customHeight="1">
      <c r="A11" s="66">
        <v>10</v>
      </c>
      <c r="B11" s="108" t="s">
        <v>453</v>
      </c>
      <c r="C11" s="109" t="s">
        <v>54</v>
      </c>
      <c r="D11" s="10">
        <v>0</v>
      </c>
      <c r="E11" s="77"/>
      <c r="F11" s="194"/>
      <c r="G11" s="143"/>
      <c r="H11" s="10"/>
      <c r="I11" s="77"/>
      <c r="J11" s="119"/>
      <c r="K11" s="77"/>
      <c r="L11" s="227">
        <f t="shared" si="0"/>
        <v>0</v>
      </c>
    </row>
    <row r="12" spans="1:12" ht="19.5" customHeight="1">
      <c r="A12" s="66">
        <v>11</v>
      </c>
      <c r="B12" s="108" t="s">
        <v>331</v>
      </c>
      <c r="C12" s="109" t="s">
        <v>4</v>
      </c>
      <c r="D12" s="10">
        <v>0</v>
      </c>
      <c r="E12" s="79">
        <v>40</v>
      </c>
      <c r="F12" s="194"/>
      <c r="G12" s="143"/>
      <c r="H12" s="10"/>
      <c r="I12" s="77"/>
      <c r="J12" s="119"/>
      <c r="K12" s="77"/>
      <c r="L12" s="227">
        <f>SUM(E12:K12)</f>
        <v>40</v>
      </c>
    </row>
    <row r="13" spans="1:12" ht="19.5" customHeight="1">
      <c r="A13" s="66">
        <v>12</v>
      </c>
      <c r="B13" s="108" t="s">
        <v>332</v>
      </c>
      <c r="C13" s="109" t="s">
        <v>333</v>
      </c>
      <c r="D13" s="10">
        <v>0</v>
      </c>
      <c r="E13" s="77"/>
      <c r="F13" s="194"/>
      <c r="G13" s="143"/>
      <c r="H13" s="10"/>
      <c r="I13" s="77"/>
      <c r="J13" s="119"/>
      <c r="K13" s="77"/>
      <c r="L13" s="227">
        <f t="shared" si="0"/>
        <v>0</v>
      </c>
    </row>
    <row r="14" spans="1:12" ht="19.5" customHeight="1">
      <c r="A14" s="66">
        <v>13</v>
      </c>
      <c r="B14" s="108" t="s">
        <v>443</v>
      </c>
      <c r="C14" s="109" t="s">
        <v>2</v>
      </c>
      <c r="D14" s="10">
        <v>0</v>
      </c>
      <c r="E14" s="77"/>
      <c r="F14" s="194"/>
      <c r="G14" s="143"/>
      <c r="H14" s="10"/>
      <c r="I14" s="77"/>
      <c r="J14" s="119"/>
      <c r="K14" s="77"/>
      <c r="L14" s="227">
        <f t="shared" si="0"/>
        <v>0</v>
      </c>
    </row>
    <row r="15" spans="1:12" ht="19.5" customHeight="1">
      <c r="A15" s="66">
        <v>14</v>
      </c>
      <c r="B15" s="108" t="s">
        <v>334</v>
      </c>
      <c r="C15" s="109" t="s">
        <v>29</v>
      </c>
      <c r="D15" s="10">
        <v>0</v>
      </c>
      <c r="E15" s="79">
        <f>60</f>
        <v>60</v>
      </c>
      <c r="F15" s="194"/>
      <c r="G15" s="155"/>
      <c r="H15" s="10"/>
      <c r="I15" s="79"/>
      <c r="J15" s="119"/>
      <c r="K15" s="79"/>
      <c r="L15" s="227">
        <f t="shared" si="0"/>
        <v>60</v>
      </c>
    </row>
    <row r="16" spans="1:12" ht="19.5" customHeight="1">
      <c r="A16" s="66">
        <v>15</v>
      </c>
      <c r="B16" s="108" t="s">
        <v>335</v>
      </c>
      <c r="C16" s="109" t="s">
        <v>230</v>
      </c>
      <c r="D16" s="10">
        <v>19</v>
      </c>
      <c r="E16" s="77"/>
      <c r="F16" s="194"/>
      <c r="G16" s="143"/>
      <c r="H16" s="10"/>
      <c r="I16" s="77"/>
      <c r="J16" s="119"/>
      <c r="K16" s="77"/>
      <c r="L16" s="227">
        <f t="shared" si="0"/>
        <v>19</v>
      </c>
    </row>
    <row r="17" spans="1:12" ht="19.5" customHeight="1">
      <c r="A17" s="66">
        <v>16</v>
      </c>
      <c r="B17" s="108" t="s">
        <v>336</v>
      </c>
      <c r="C17" s="109" t="s">
        <v>8</v>
      </c>
      <c r="D17" s="10">
        <f>43+26+50</f>
        <v>119</v>
      </c>
      <c r="E17" s="79"/>
      <c r="F17" s="194"/>
      <c r="G17" s="155"/>
      <c r="H17" s="10"/>
      <c r="I17" s="79"/>
      <c r="J17" s="119"/>
      <c r="K17" s="79"/>
      <c r="L17" s="227">
        <f t="shared" si="0"/>
        <v>119</v>
      </c>
    </row>
    <row r="18" spans="1:12" ht="19.5" customHeight="1">
      <c r="A18" s="66">
        <v>17</v>
      </c>
      <c r="B18" s="108" t="s">
        <v>337</v>
      </c>
      <c r="C18" s="109" t="s">
        <v>8</v>
      </c>
      <c r="D18" s="10">
        <v>31</v>
      </c>
      <c r="E18" s="77"/>
      <c r="F18" s="194"/>
      <c r="G18" s="143"/>
      <c r="H18" s="10"/>
      <c r="I18" s="77"/>
      <c r="J18" s="119"/>
      <c r="K18" s="77"/>
      <c r="L18" s="227">
        <f t="shared" si="0"/>
        <v>31</v>
      </c>
    </row>
    <row r="19" spans="1:12" ht="19.5" customHeight="1">
      <c r="A19" s="66">
        <v>18</v>
      </c>
      <c r="B19" s="108" t="s">
        <v>338</v>
      </c>
      <c r="C19" s="109" t="s">
        <v>50</v>
      </c>
      <c r="D19" s="10">
        <v>0</v>
      </c>
      <c r="E19" s="77"/>
      <c r="F19" s="194"/>
      <c r="G19" s="143"/>
      <c r="H19" s="10"/>
      <c r="I19" s="77"/>
      <c r="J19" s="119"/>
      <c r="K19" s="77"/>
      <c r="L19" s="227">
        <f t="shared" si="0"/>
        <v>0</v>
      </c>
    </row>
    <row r="20" spans="1:12" ht="19.5" customHeight="1">
      <c r="A20" s="66">
        <v>19</v>
      </c>
      <c r="B20" s="108" t="s">
        <v>339</v>
      </c>
      <c r="C20" s="109" t="s">
        <v>98</v>
      </c>
      <c r="D20" s="10">
        <v>21</v>
      </c>
      <c r="E20" s="77"/>
      <c r="F20" s="194"/>
      <c r="G20" s="143"/>
      <c r="H20" s="10"/>
      <c r="I20" s="77"/>
      <c r="J20" s="119"/>
      <c r="K20" s="77"/>
      <c r="L20" s="227">
        <f t="shared" si="0"/>
        <v>21</v>
      </c>
    </row>
    <row r="21" spans="1:12" ht="19.5" customHeight="1">
      <c r="A21" s="66">
        <v>20</v>
      </c>
      <c r="B21" s="108" t="s">
        <v>340</v>
      </c>
      <c r="C21" s="109" t="s">
        <v>61</v>
      </c>
      <c r="D21" s="10">
        <v>0</v>
      </c>
      <c r="E21" s="79">
        <f>100+120</f>
        <v>220</v>
      </c>
      <c r="F21" s="194"/>
      <c r="G21" s="155"/>
      <c r="H21" s="10"/>
      <c r="I21" s="79"/>
      <c r="J21" s="119"/>
      <c r="K21" s="79"/>
      <c r="L21" s="227">
        <f t="shared" si="0"/>
        <v>220</v>
      </c>
    </row>
    <row r="22" spans="1:12" ht="19.5" customHeight="1">
      <c r="A22" s="230"/>
      <c r="B22" s="108" t="s">
        <v>449</v>
      </c>
      <c r="C22" s="109" t="s">
        <v>454</v>
      </c>
      <c r="D22" s="10" t="s">
        <v>451</v>
      </c>
      <c r="E22" s="77" t="s">
        <v>451</v>
      </c>
      <c r="F22" s="194" t="s">
        <v>451</v>
      </c>
      <c r="G22" s="143" t="s">
        <v>451</v>
      </c>
      <c r="H22" s="10" t="s">
        <v>451</v>
      </c>
      <c r="I22" s="77" t="s">
        <v>451</v>
      </c>
      <c r="J22" s="119" t="s">
        <v>451</v>
      </c>
      <c r="K22" s="77" t="s">
        <v>451</v>
      </c>
      <c r="L22" s="227">
        <f t="shared" si="0"/>
        <v>0</v>
      </c>
    </row>
    <row r="23" spans="1:12" ht="19.5" customHeight="1">
      <c r="A23" s="66">
        <v>21</v>
      </c>
      <c r="B23" s="108" t="s">
        <v>341</v>
      </c>
      <c r="C23" s="109" t="s">
        <v>137</v>
      </c>
      <c r="D23" s="10">
        <v>0</v>
      </c>
      <c r="E23" s="77"/>
      <c r="F23" s="194"/>
      <c r="G23" s="143"/>
      <c r="H23" s="10"/>
      <c r="I23" s="77"/>
      <c r="J23" s="119"/>
      <c r="K23" s="77"/>
      <c r="L23" s="227">
        <f t="shared" si="0"/>
        <v>0</v>
      </c>
    </row>
    <row r="24" spans="1:12" ht="19.5" customHeight="1">
      <c r="A24" s="66">
        <v>22</v>
      </c>
      <c r="B24" s="108" t="s">
        <v>342</v>
      </c>
      <c r="C24" s="109" t="s">
        <v>49</v>
      </c>
      <c r="D24" s="135">
        <v>38</v>
      </c>
      <c r="E24" s="79"/>
      <c r="F24" s="191"/>
      <c r="G24" s="155"/>
      <c r="H24" s="135"/>
      <c r="I24" s="79"/>
      <c r="J24" s="119"/>
      <c r="K24" s="79"/>
      <c r="L24" s="227">
        <f t="shared" si="0"/>
        <v>38</v>
      </c>
    </row>
    <row r="25" spans="1:12" ht="19.5" customHeight="1">
      <c r="A25" s="66">
        <v>23</v>
      </c>
      <c r="B25" s="110" t="s">
        <v>343</v>
      </c>
      <c r="C25" s="111" t="s">
        <v>56</v>
      </c>
      <c r="D25" s="10">
        <v>31</v>
      </c>
      <c r="E25" s="77"/>
      <c r="F25" s="194"/>
      <c r="G25" s="143"/>
      <c r="H25" s="10"/>
      <c r="I25" s="77"/>
      <c r="J25" s="119"/>
      <c r="K25" s="77"/>
      <c r="L25" s="227">
        <f t="shared" si="0"/>
        <v>31</v>
      </c>
    </row>
    <row r="26" spans="1:12" ht="19.5" customHeight="1" thickBot="1">
      <c r="A26" s="67">
        <v>24</v>
      </c>
      <c r="B26" s="112" t="s">
        <v>344</v>
      </c>
      <c r="C26" s="113" t="s">
        <v>68</v>
      </c>
      <c r="D26" s="12">
        <v>6</v>
      </c>
      <c r="E26" s="81"/>
      <c r="F26" s="195"/>
      <c r="G26" s="157"/>
      <c r="H26" s="12"/>
      <c r="I26" s="81"/>
      <c r="J26" s="120"/>
      <c r="K26" s="81"/>
      <c r="L26" s="228">
        <f t="shared" si="0"/>
        <v>6</v>
      </c>
    </row>
    <row r="27" spans="2:12" ht="15.75">
      <c r="B27" s="57" t="s">
        <v>292</v>
      </c>
      <c r="C27" s="53"/>
      <c r="D27" s="54">
        <v>12</v>
      </c>
      <c r="E27" s="54"/>
      <c r="F27" s="54"/>
      <c r="G27" s="54"/>
      <c r="H27" s="54"/>
      <c r="I27" s="54"/>
      <c r="J27" s="54"/>
      <c r="K27" s="54"/>
      <c r="L27" s="54">
        <f>SUM(D27:K27)</f>
        <v>12</v>
      </c>
    </row>
    <row r="28" spans="2:12" ht="16.5" thickBot="1">
      <c r="B28" s="57"/>
      <c r="C28" s="53"/>
      <c r="D28" s="138" t="s">
        <v>394</v>
      </c>
      <c r="E28" s="138" t="s">
        <v>395</v>
      </c>
      <c r="F28" s="138" t="s">
        <v>394</v>
      </c>
      <c r="G28" s="138" t="s">
        <v>395</v>
      </c>
      <c r="H28" s="138" t="s">
        <v>394</v>
      </c>
      <c r="I28" s="138" t="s">
        <v>395</v>
      </c>
      <c r="J28" s="138" t="s">
        <v>394</v>
      </c>
      <c r="K28" s="138" t="s">
        <v>395</v>
      </c>
      <c r="L28" s="53"/>
    </row>
    <row r="29" spans="1:13" s="20" customFormat="1" ht="16.5" thickBot="1">
      <c r="A29" s="19"/>
      <c r="B29" s="65" t="s">
        <v>217</v>
      </c>
      <c r="D29" s="259">
        <f>SUM(D2:E27)</f>
        <v>1139</v>
      </c>
      <c r="E29" s="260"/>
      <c r="F29" s="259"/>
      <c r="G29" s="260"/>
      <c r="H29" s="259"/>
      <c r="I29" s="260"/>
      <c r="J29" s="259"/>
      <c r="K29" s="260"/>
      <c r="L29" s="64">
        <f>SUM(L2:L28)</f>
        <v>1139</v>
      </c>
      <c r="M29" s="127"/>
    </row>
  </sheetData>
  <mergeCells count="8">
    <mergeCell ref="D1:E1"/>
    <mergeCell ref="D29:E29"/>
    <mergeCell ref="F1:G1"/>
    <mergeCell ref="F29:G29"/>
    <mergeCell ref="H1:I1"/>
    <mergeCell ref="H29:I29"/>
    <mergeCell ref="J1:K1"/>
    <mergeCell ref="J29:K29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&amp;C&amp;"Arial,tučné"&amp;14Sběr  2010 - 2011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2"/>
  <sheetViews>
    <sheetView workbookViewId="0" topLeftCell="A1">
      <selection activeCell="J35" sqref="J3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253" t="s">
        <v>87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217</v>
      </c>
    </row>
    <row r="2" spans="1:12" ht="19.5" customHeight="1">
      <c r="A2" s="105">
        <v>1</v>
      </c>
      <c r="B2" s="24" t="s">
        <v>294</v>
      </c>
      <c r="C2" s="25" t="s">
        <v>4</v>
      </c>
      <c r="D2" s="123">
        <v>0</v>
      </c>
      <c r="E2" s="78"/>
      <c r="F2" s="192"/>
      <c r="G2" s="142"/>
      <c r="H2" s="123"/>
      <c r="I2" s="78"/>
      <c r="J2" s="122"/>
      <c r="K2" s="78"/>
      <c r="L2" s="154">
        <f>SUM(D2:K2)</f>
        <v>0</v>
      </c>
    </row>
    <row r="3" spans="1:12" ht="19.5" customHeight="1">
      <c r="A3" s="66">
        <v>2</v>
      </c>
      <c r="B3" s="26" t="s">
        <v>259</v>
      </c>
      <c r="C3" s="27" t="s">
        <v>22</v>
      </c>
      <c r="D3" s="10">
        <v>18</v>
      </c>
      <c r="E3" s="77"/>
      <c r="F3" s="194"/>
      <c r="G3" s="143"/>
      <c r="H3" s="10"/>
      <c r="I3" s="77"/>
      <c r="J3" s="119"/>
      <c r="K3" s="77"/>
      <c r="L3" s="227">
        <f aca="true" t="shared" si="0" ref="L3:L19">SUM(D3:K3)</f>
        <v>18</v>
      </c>
    </row>
    <row r="4" spans="1:12" ht="19.5" customHeight="1">
      <c r="A4" s="114">
        <v>3</v>
      </c>
      <c r="B4" s="26" t="s">
        <v>260</v>
      </c>
      <c r="C4" s="27" t="s">
        <v>249</v>
      </c>
      <c r="D4" s="10">
        <v>31</v>
      </c>
      <c r="E4" s="77"/>
      <c r="F4" s="194"/>
      <c r="G4" s="143"/>
      <c r="H4" s="10"/>
      <c r="I4" s="77"/>
      <c r="J4" s="119"/>
      <c r="K4" s="77"/>
      <c r="L4" s="227">
        <f t="shared" si="0"/>
        <v>31</v>
      </c>
    </row>
    <row r="5" spans="1:12" ht="19.5" customHeight="1">
      <c r="A5" s="66">
        <v>4</v>
      </c>
      <c r="B5" s="26" t="s">
        <v>261</v>
      </c>
      <c r="C5" s="27" t="s">
        <v>262</v>
      </c>
      <c r="D5" s="10">
        <v>42</v>
      </c>
      <c r="E5" s="77"/>
      <c r="F5" s="194"/>
      <c r="G5" s="143"/>
      <c r="H5" s="10"/>
      <c r="I5" s="77"/>
      <c r="J5" s="119"/>
      <c r="K5" s="77"/>
      <c r="L5" s="227">
        <f t="shared" si="0"/>
        <v>42</v>
      </c>
    </row>
    <row r="6" spans="1:12" ht="19.5" customHeight="1">
      <c r="A6" s="114">
        <v>5</v>
      </c>
      <c r="B6" s="26" t="s">
        <v>345</v>
      </c>
      <c r="C6" s="27" t="s">
        <v>120</v>
      </c>
      <c r="D6" s="10">
        <v>0</v>
      </c>
      <c r="E6" s="77"/>
      <c r="F6" s="194"/>
      <c r="G6" s="143"/>
      <c r="H6" s="10"/>
      <c r="I6" s="77"/>
      <c r="J6" s="119"/>
      <c r="K6" s="77"/>
      <c r="L6" s="227">
        <f t="shared" si="0"/>
        <v>0</v>
      </c>
    </row>
    <row r="7" spans="1:12" ht="19.5" customHeight="1">
      <c r="A7" s="66">
        <v>6</v>
      </c>
      <c r="B7" s="26" t="s">
        <v>263</v>
      </c>
      <c r="C7" s="27" t="s">
        <v>264</v>
      </c>
      <c r="D7" s="10">
        <v>150</v>
      </c>
      <c r="E7" s="79"/>
      <c r="F7" s="194"/>
      <c r="G7" s="155"/>
      <c r="H7" s="10"/>
      <c r="I7" s="79"/>
      <c r="J7" s="119"/>
      <c r="K7" s="79"/>
      <c r="L7" s="227">
        <f t="shared" si="0"/>
        <v>150</v>
      </c>
    </row>
    <row r="8" spans="1:12" ht="19.5" customHeight="1">
      <c r="A8" s="114">
        <v>7</v>
      </c>
      <c r="B8" s="26" t="s">
        <v>265</v>
      </c>
      <c r="C8" s="27" t="s">
        <v>61</v>
      </c>
      <c r="D8" s="10">
        <v>27</v>
      </c>
      <c r="E8" s="77"/>
      <c r="F8" s="194"/>
      <c r="G8" s="143"/>
      <c r="H8" s="10"/>
      <c r="I8" s="77"/>
      <c r="J8" s="119"/>
      <c r="K8" s="77"/>
      <c r="L8" s="227">
        <f t="shared" si="0"/>
        <v>27</v>
      </c>
    </row>
    <row r="9" spans="1:12" ht="19.5" customHeight="1">
      <c r="A9" s="66">
        <v>8</v>
      </c>
      <c r="B9" s="26" t="s">
        <v>202</v>
      </c>
      <c r="C9" s="27" t="s">
        <v>56</v>
      </c>
      <c r="D9" s="10">
        <v>33</v>
      </c>
      <c r="E9" s="77"/>
      <c r="F9" s="194"/>
      <c r="G9" s="143"/>
      <c r="H9" s="10"/>
      <c r="I9" s="77"/>
      <c r="J9" s="119"/>
      <c r="K9" s="77"/>
      <c r="L9" s="227">
        <f t="shared" si="0"/>
        <v>33</v>
      </c>
    </row>
    <row r="10" spans="1:12" ht="19.5" customHeight="1">
      <c r="A10" s="226"/>
      <c r="B10" s="26" t="s">
        <v>266</v>
      </c>
      <c r="C10" s="27" t="s">
        <v>75</v>
      </c>
      <c r="D10" s="10" t="s">
        <v>451</v>
      </c>
      <c r="E10" s="77" t="s">
        <v>451</v>
      </c>
      <c r="F10" s="194" t="s">
        <v>451</v>
      </c>
      <c r="G10" s="143" t="s">
        <v>451</v>
      </c>
      <c r="H10" s="10" t="s">
        <v>451</v>
      </c>
      <c r="I10" s="77" t="s">
        <v>451</v>
      </c>
      <c r="J10" s="119" t="s">
        <v>451</v>
      </c>
      <c r="K10" s="77" t="s">
        <v>451</v>
      </c>
      <c r="L10" s="227">
        <f t="shared" si="0"/>
        <v>0</v>
      </c>
    </row>
    <row r="11" spans="1:12" ht="19.5" customHeight="1">
      <c r="A11" s="66">
        <v>9</v>
      </c>
      <c r="B11" s="26" t="s">
        <v>204</v>
      </c>
      <c r="C11" s="27" t="s">
        <v>118</v>
      </c>
      <c r="D11" s="10">
        <v>12</v>
      </c>
      <c r="E11" s="77"/>
      <c r="F11" s="194"/>
      <c r="G11" s="143"/>
      <c r="H11" s="10"/>
      <c r="I11" s="77"/>
      <c r="J11" s="119"/>
      <c r="K11" s="77"/>
      <c r="L11" s="227">
        <f t="shared" si="0"/>
        <v>12</v>
      </c>
    </row>
    <row r="12" spans="1:12" ht="19.5" customHeight="1">
      <c r="A12" s="114">
        <v>10</v>
      </c>
      <c r="B12" s="26" t="s">
        <v>267</v>
      </c>
      <c r="C12" s="27" t="s">
        <v>268</v>
      </c>
      <c r="D12" s="10">
        <v>3</v>
      </c>
      <c r="E12" s="79"/>
      <c r="F12" s="194"/>
      <c r="G12" s="155"/>
      <c r="H12" s="10"/>
      <c r="I12" s="79"/>
      <c r="J12" s="119"/>
      <c r="K12" s="79"/>
      <c r="L12" s="227">
        <f t="shared" si="0"/>
        <v>3</v>
      </c>
    </row>
    <row r="13" spans="1:12" ht="19.5" customHeight="1">
      <c r="A13" s="66">
        <v>11</v>
      </c>
      <c r="B13" s="26" t="s">
        <v>74</v>
      </c>
      <c r="C13" s="27" t="s">
        <v>47</v>
      </c>
      <c r="D13" s="10">
        <v>114.5</v>
      </c>
      <c r="E13" s="77"/>
      <c r="F13" s="194"/>
      <c r="G13" s="143"/>
      <c r="H13" s="10"/>
      <c r="I13" s="77"/>
      <c r="J13" s="119"/>
      <c r="K13" s="77"/>
      <c r="L13" s="227">
        <f t="shared" si="0"/>
        <v>114.5</v>
      </c>
    </row>
    <row r="14" spans="1:12" ht="19.5" customHeight="1">
      <c r="A14" s="114">
        <v>12</v>
      </c>
      <c r="B14" s="26" t="s">
        <v>269</v>
      </c>
      <c r="C14" s="27" t="s">
        <v>270</v>
      </c>
      <c r="D14" s="10">
        <v>38</v>
      </c>
      <c r="E14" s="77"/>
      <c r="F14" s="194"/>
      <c r="G14" s="143"/>
      <c r="H14" s="10"/>
      <c r="I14" s="77"/>
      <c r="J14" s="119"/>
      <c r="K14" s="77"/>
      <c r="L14" s="227">
        <f t="shared" si="0"/>
        <v>38</v>
      </c>
    </row>
    <row r="15" spans="1:12" ht="19.5" customHeight="1">
      <c r="A15" s="114">
        <v>13</v>
      </c>
      <c r="B15" s="26" t="s">
        <v>206</v>
      </c>
      <c r="C15" s="27" t="s">
        <v>23</v>
      </c>
      <c r="D15" s="10">
        <v>0</v>
      </c>
      <c r="E15" s="77"/>
      <c r="F15" s="194"/>
      <c r="G15" s="143"/>
      <c r="H15" s="10"/>
      <c r="I15" s="77"/>
      <c r="J15" s="119"/>
      <c r="K15" s="77"/>
      <c r="L15" s="227">
        <f t="shared" si="0"/>
        <v>0</v>
      </c>
    </row>
    <row r="16" spans="1:12" ht="19.5" customHeight="1">
      <c r="A16" s="114">
        <v>14</v>
      </c>
      <c r="B16" s="26" t="s">
        <v>271</v>
      </c>
      <c r="C16" s="27" t="s">
        <v>45</v>
      </c>
      <c r="D16" s="10">
        <v>0</v>
      </c>
      <c r="E16" s="77"/>
      <c r="F16" s="194"/>
      <c r="G16" s="143"/>
      <c r="H16" s="10"/>
      <c r="I16" s="77"/>
      <c r="J16" s="119"/>
      <c r="K16" s="77"/>
      <c r="L16" s="227">
        <f t="shared" si="0"/>
        <v>0</v>
      </c>
    </row>
    <row r="17" spans="1:12" ht="19.5" customHeight="1">
      <c r="A17" s="66">
        <v>15</v>
      </c>
      <c r="B17" s="26" t="s">
        <v>272</v>
      </c>
      <c r="C17" s="27" t="s">
        <v>12</v>
      </c>
      <c r="D17" s="10">
        <v>35</v>
      </c>
      <c r="E17" s="139">
        <f>160+220+100+160</f>
        <v>640</v>
      </c>
      <c r="F17" s="194"/>
      <c r="G17" s="196"/>
      <c r="H17" s="10"/>
      <c r="I17" s="139"/>
      <c r="J17" s="119"/>
      <c r="K17" s="79"/>
      <c r="L17" s="227">
        <f t="shared" si="0"/>
        <v>675</v>
      </c>
    </row>
    <row r="18" spans="1:12" ht="19.5" customHeight="1">
      <c r="A18" s="114">
        <v>16</v>
      </c>
      <c r="B18" s="26" t="s">
        <v>273</v>
      </c>
      <c r="C18" s="27" t="s">
        <v>16</v>
      </c>
      <c r="D18" s="10">
        <v>21</v>
      </c>
      <c r="E18" s="77"/>
      <c r="F18" s="194"/>
      <c r="G18" s="143"/>
      <c r="H18" s="10"/>
      <c r="I18" s="77"/>
      <c r="J18" s="119"/>
      <c r="K18" s="77"/>
      <c r="L18" s="227">
        <f t="shared" si="0"/>
        <v>21</v>
      </c>
    </row>
    <row r="19" spans="1:12" ht="19.5" customHeight="1" thickBot="1">
      <c r="A19" s="67">
        <v>17</v>
      </c>
      <c r="B19" s="28" t="s">
        <v>274</v>
      </c>
      <c r="C19" s="29" t="s">
        <v>45</v>
      </c>
      <c r="D19" s="12">
        <v>3</v>
      </c>
      <c r="E19" s="81"/>
      <c r="F19" s="195"/>
      <c r="G19" s="157"/>
      <c r="H19" s="12"/>
      <c r="I19" s="81"/>
      <c r="J19" s="120"/>
      <c r="K19" s="81"/>
      <c r="L19" s="228">
        <f t="shared" si="0"/>
        <v>3</v>
      </c>
    </row>
    <row r="20" spans="2:12" ht="15.75">
      <c r="B20" s="57" t="s">
        <v>292</v>
      </c>
      <c r="C20" s="53"/>
      <c r="D20" s="54"/>
      <c r="E20" s="54"/>
      <c r="F20" s="54"/>
      <c r="G20" s="54"/>
      <c r="H20" s="54"/>
      <c r="I20" s="54"/>
      <c r="J20" s="54"/>
      <c r="K20" s="54"/>
      <c r="L20" s="54">
        <f>SUM(E20:K20)</f>
        <v>0</v>
      </c>
    </row>
    <row r="21" spans="2:12" ht="16.5" thickBot="1">
      <c r="B21" s="57"/>
      <c r="C21" s="53"/>
      <c r="D21" s="138" t="s">
        <v>394</v>
      </c>
      <c r="E21" s="138" t="s">
        <v>395</v>
      </c>
      <c r="F21" s="138" t="s">
        <v>394</v>
      </c>
      <c r="G21" s="138" t="s">
        <v>395</v>
      </c>
      <c r="H21" s="138" t="s">
        <v>394</v>
      </c>
      <c r="I21" s="138" t="s">
        <v>395</v>
      </c>
      <c r="J21" s="138" t="s">
        <v>394</v>
      </c>
      <c r="K21" s="138" t="s">
        <v>395</v>
      </c>
      <c r="L21" s="53"/>
    </row>
    <row r="22" spans="1:13" s="20" customFormat="1" ht="16.5" thickBot="1">
      <c r="A22" s="19"/>
      <c r="B22" s="65" t="s">
        <v>217</v>
      </c>
      <c r="D22" s="259">
        <f>SUM(D2:E20)</f>
        <v>1167.5</v>
      </c>
      <c r="E22" s="260"/>
      <c r="F22" s="259"/>
      <c r="G22" s="260"/>
      <c r="H22" s="259"/>
      <c r="I22" s="260"/>
      <c r="J22" s="259"/>
      <c r="K22" s="260"/>
      <c r="L22" s="64">
        <f>SUM(L2:L21)</f>
        <v>1167.5</v>
      </c>
      <c r="M22" s="127"/>
    </row>
  </sheetData>
  <mergeCells count="8">
    <mergeCell ref="D1:E1"/>
    <mergeCell ref="D22:E22"/>
    <mergeCell ref="F1:G1"/>
    <mergeCell ref="F22:G22"/>
    <mergeCell ref="H1:I1"/>
    <mergeCell ref="H22:I22"/>
    <mergeCell ref="J1:K1"/>
    <mergeCell ref="J22:K22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&amp;C&amp;"Arial,tučné"&amp;14Sběr 2010 - 2011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3"/>
  <sheetViews>
    <sheetView workbookViewId="0" topLeftCell="A1">
      <selection activeCell="K35" sqref="K3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256" t="s">
        <v>218</v>
      </c>
      <c r="B1" s="4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58"/>
      <c r="J1" s="261"/>
      <c r="K1" s="262"/>
      <c r="L1" s="49" t="s">
        <v>257</v>
      </c>
    </row>
    <row r="2" spans="1:12" ht="19.5" customHeight="1">
      <c r="A2" s="5">
        <v>1</v>
      </c>
      <c r="B2" s="128" t="s">
        <v>346</v>
      </c>
      <c r="C2" s="25" t="s">
        <v>68</v>
      </c>
      <c r="D2" s="123">
        <v>4</v>
      </c>
      <c r="E2" s="237"/>
      <c r="F2" s="192"/>
      <c r="G2" s="142"/>
      <c r="H2" s="123"/>
      <c r="I2" s="78"/>
      <c r="J2" s="122"/>
      <c r="K2" s="78"/>
      <c r="L2" s="73">
        <f>SUM(D2:K2)</f>
        <v>4</v>
      </c>
    </row>
    <row r="3" spans="1:15" ht="19.5" customHeight="1">
      <c r="A3" s="6">
        <v>2</v>
      </c>
      <c r="B3" s="129" t="s">
        <v>36</v>
      </c>
      <c r="C3" s="27" t="s">
        <v>90</v>
      </c>
      <c r="D3" s="10">
        <v>0</v>
      </c>
      <c r="E3" s="79">
        <v>20</v>
      </c>
      <c r="F3" s="194"/>
      <c r="G3" s="155"/>
      <c r="H3" s="10"/>
      <c r="I3" s="79"/>
      <c r="J3" s="119"/>
      <c r="K3" s="79"/>
      <c r="L3" s="74">
        <f aca="true" t="shared" si="0" ref="L3:L19">SUM(D3:K3)</f>
        <v>20</v>
      </c>
      <c r="O3" s="16"/>
    </row>
    <row r="4" spans="1:12" ht="19.5" customHeight="1">
      <c r="A4" s="6">
        <v>3</v>
      </c>
      <c r="B4" s="129" t="s">
        <v>275</v>
      </c>
      <c r="C4" s="27" t="s">
        <v>8</v>
      </c>
      <c r="D4" s="10">
        <v>16</v>
      </c>
      <c r="E4" s="79"/>
      <c r="F4" s="194"/>
      <c r="G4" s="143"/>
      <c r="H4" s="10"/>
      <c r="I4" s="77"/>
      <c r="J4" s="119"/>
      <c r="K4" s="77"/>
      <c r="L4" s="74">
        <f t="shared" si="0"/>
        <v>16</v>
      </c>
    </row>
    <row r="5" spans="1:12" ht="19.5" customHeight="1">
      <c r="A5" s="6">
        <v>4</v>
      </c>
      <c r="B5" s="129" t="s">
        <v>276</v>
      </c>
      <c r="C5" s="27" t="s">
        <v>168</v>
      </c>
      <c r="D5" s="10">
        <v>28</v>
      </c>
      <c r="E5" s="79"/>
      <c r="F5" s="194"/>
      <c r="G5" s="143"/>
      <c r="H5" s="10"/>
      <c r="I5" s="77"/>
      <c r="J5" s="119"/>
      <c r="K5" s="77"/>
      <c r="L5" s="74">
        <f t="shared" si="0"/>
        <v>28</v>
      </c>
    </row>
    <row r="6" spans="1:12" ht="19.5" customHeight="1">
      <c r="A6" s="6">
        <v>5</v>
      </c>
      <c r="B6" s="129" t="s">
        <v>95</v>
      </c>
      <c r="C6" s="27" t="s">
        <v>47</v>
      </c>
      <c r="D6" s="10">
        <v>2</v>
      </c>
      <c r="E6" s="79">
        <f>75</f>
        <v>75</v>
      </c>
      <c r="F6" s="194"/>
      <c r="G6" s="155"/>
      <c r="H6" s="10"/>
      <c r="I6" s="79"/>
      <c r="J6" s="119"/>
      <c r="K6" s="79"/>
      <c r="L6" s="74">
        <f t="shared" si="0"/>
        <v>77</v>
      </c>
    </row>
    <row r="7" spans="1:12" ht="19.5" customHeight="1">
      <c r="A7" s="6">
        <v>6</v>
      </c>
      <c r="B7" s="129" t="s">
        <v>347</v>
      </c>
      <c r="C7" s="27" t="s">
        <v>348</v>
      </c>
      <c r="D7" s="10">
        <v>0</v>
      </c>
      <c r="E7" s="79"/>
      <c r="F7" s="194"/>
      <c r="G7" s="143"/>
      <c r="H7" s="10"/>
      <c r="I7" s="77"/>
      <c r="J7" s="119"/>
      <c r="K7" s="77"/>
      <c r="L7" s="74">
        <f t="shared" si="0"/>
        <v>0</v>
      </c>
    </row>
    <row r="8" spans="1:12" ht="19.5" customHeight="1">
      <c r="A8" s="6">
        <v>7</v>
      </c>
      <c r="B8" s="129" t="s">
        <v>390</v>
      </c>
      <c r="C8" s="27" t="s">
        <v>68</v>
      </c>
      <c r="D8" s="10">
        <v>95</v>
      </c>
      <c r="E8" s="79"/>
      <c r="F8" s="194"/>
      <c r="G8" s="143"/>
      <c r="H8" s="10"/>
      <c r="I8" s="77"/>
      <c r="J8" s="119"/>
      <c r="K8" s="77"/>
      <c r="L8" s="74">
        <f t="shared" si="0"/>
        <v>95</v>
      </c>
    </row>
    <row r="9" spans="1:12" ht="19.5" customHeight="1">
      <c r="A9" s="6">
        <v>8</v>
      </c>
      <c r="B9" s="129" t="s">
        <v>439</v>
      </c>
      <c r="C9" s="27" t="s">
        <v>249</v>
      </c>
      <c r="D9" s="10">
        <v>15</v>
      </c>
      <c r="E9" s="79"/>
      <c r="F9" s="194"/>
      <c r="G9" s="143"/>
      <c r="H9" s="10"/>
      <c r="I9" s="77"/>
      <c r="J9" s="119"/>
      <c r="K9" s="77"/>
      <c r="L9" s="74">
        <f>SUM(D9:K9)</f>
        <v>15</v>
      </c>
    </row>
    <row r="10" spans="1:12" ht="19.5" customHeight="1">
      <c r="A10" s="6">
        <v>9</v>
      </c>
      <c r="B10" s="129" t="s">
        <v>277</v>
      </c>
      <c r="C10" s="27" t="s">
        <v>85</v>
      </c>
      <c r="D10" s="10">
        <v>1</v>
      </c>
      <c r="E10" s="79"/>
      <c r="F10" s="194"/>
      <c r="G10" s="143"/>
      <c r="H10" s="10"/>
      <c r="I10" s="77"/>
      <c r="J10" s="119"/>
      <c r="K10" s="77"/>
      <c r="L10" s="74">
        <f>SUM(D10:K10)</f>
        <v>1</v>
      </c>
    </row>
    <row r="11" spans="1:12" ht="19.5" customHeight="1">
      <c r="A11" s="6">
        <v>10</v>
      </c>
      <c r="B11" s="129" t="s">
        <v>278</v>
      </c>
      <c r="C11" s="27" t="s">
        <v>71</v>
      </c>
      <c r="D11" s="10">
        <v>69.5</v>
      </c>
      <c r="E11" s="79"/>
      <c r="F11" s="194"/>
      <c r="G11" s="143"/>
      <c r="H11" s="10"/>
      <c r="I11" s="77"/>
      <c r="J11" s="119"/>
      <c r="K11" s="77"/>
      <c r="L11" s="74">
        <f t="shared" si="0"/>
        <v>69.5</v>
      </c>
    </row>
    <row r="12" spans="1:12" ht="19.5" customHeight="1">
      <c r="A12" s="6">
        <v>11</v>
      </c>
      <c r="B12" s="129" t="s">
        <v>279</v>
      </c>
      <c r="C12" s="27" t="s">
        <v>179</v>
      </c>
      <c r="D12" s="10">
        <v>0</v>
      </c>
      <c r="E12" s="79">
        <f>80</f>
        <v>80</v>
      </c>
      <c r="F12" s="194"/>
      <c r="G12" s="143"/>
      <c r="H12" s="10"/>
      <c r="I12" s="77"/>
      <c r="J12" s="119"/>
      <c r="K12" s="77"/>
      <c r="L12" s="74">
        <f t="shared" si="0"/>
        <v>80</v>
      </c>
    </row>
    <row r="13" spans="1:12" ht="19.5" customHeight="1">
      <c r="A13" s="6">
        <v>12</v>
      </c>
      <c r="B13" s="129" t="s">
        <v>280</v>
      </c>
      <c r="C13" s="27" t="s">
        <v>8</v>
      </c>
      <c r="D13" s="10">
        <f>30</f>
        <v>30</v>
      </c>
      <c r="E13" s="79">
        <f>80+100+40</f>
        <v>220</v>
      </c>
      <c r="F13" s="194"/>
      <c r="G13" s="155"/>
      <c r="H13" s="10"/>
      <c r="I13" s="79"/>
      <c r="J13" s="119"/>
      <c r="K13" s="79"/>
      <c r="L13" s="74">
        <f t="shared" si="0"/>
        <v>250</v>
      </c>
    </row>
    <row r="14" spans="1:12" ht="19.5" customHeight="1">
      <c r="A14" s="6">
        <v>13</v>
      </c>
      <c r="B14" s="129" t="s">
        <v>281</v>
      </c>
      <c r="C14" s="27" t="s">
        <v>205</v>
      </c>
      <c r="D14" s="10">
        <v>0</v>
      </c>
      <c r="E14" s="79">
        <f>260+340</f>
        <v>600</v>
      </c>
      <c r="F14" s="194"/>
      <c r="G14" s="155"/>
      <c r="H14" s="10"/>
      <c r="I14" s="79"/>
      <c r="J14" s="119"/>
      <c r="K14" s="79"/>
      <c r="L14" s="74">
        <f t="shared" si="0"/>
        <v>600</v>
      </c>
    </row>
    <row r="15" spans="1:12" ht="19.5" customHeight="1">
      <c r="A15" s="6">
        <v>14</v>
      </c>
      <c r="B15" s="129" t="s">
        <v>282</v>
      </c>
      <c r="C15" s="27" t="s">
        <v>68</v>
      </c>
      <c r="D15" s="10">
        <v>39.5</v>
      </c>
      <c r="E15" s="79"/>
      <c r="F15" s="194"/>
      <c r="G15" s="143"/>
      <c r="H15" s="10"/>
      <c r="I15" s="77"/>
      <c r="J15" s="119"/>
      <c r="K15" s="77"/>
      <c r="L15" s="74">
        <f t="shared" si="0"/>
        <v>39.5</v>
      </c>
    </row>
    <row r="16" spans="1:12" ht="19.5" customHeight="1">
      <c r="A16" s="6">
        <v>15</v>
      </c>
      <c r="B16" s="129" t="s">
        <v>283</v>
      </c>
      <c r="C16" s="27" t="s">
        <v>33</v>
      </c>
      <c r="D16" s="10">
        <f>14+9</f>
        <v>23</v>
      </c>
      <c r="E16" s="79"/>
      <c r="F16" s="194"/>
      <c r="G16" s="143"/>
      <c r="H16" s="10"/>
      <c r="I16" s="77"/>
      <c r="J16" s="119"/>
      <c r="K16" s="77"/>
      <c r="L16" s="74">
        <f t="shared" si="0"/>
        <v>23</v>
      </c>
    </row>
    <row r="17" spans="1:12" ht="19.5" customHeight="1">
      <c r="A17" s="6">
        <v>16</v>
      </c>
      <c r="B17" s="129" t="s">
        <v>461</v>
      </c>
      <c r="C17" s="27" t="s">
        <v>29</v>
      </c>
      <c r="D17" s="10">
        <v>9</v>
      </c>
      <c r="E17" s="79"/>
      <c r="F17" s="194"/>
      <c r="G17" s="143"/>
      <c r="H17" s="10"/>
      <c r="I17" s="77"/>
      <c r="J17" s="119"/>
      <c r="K17" s="77"/>
      <c r="L17" s="74">
        <f t="shared" si="0"/>
        <v>9</v>
      </c>
    </row>
    <row r="18" spans="1:12" ht="19.5" customHeight="1">
      <c r="A18" s="6">
        <v>17</v>
      </c>
      <c r="B18" s="129" t="s">
        <v>284</v>
      </c>
      <c r="C18" s="27" t="s">
        <v>76</v>
      </c>
      <c r="D18" s="10">
        <f>40+40</f>
        <v>80</v>
      </c>
      <c r="E18" s="79"/>
      <c r="F18" s="194"/>
      <c r="G18" s="143"/>
      <c r="H18" s="10"/>
      <c r="I18" s="77"/>
      <c r="J18" s="119"/>
      <c r="K18" s="77"/>
      <c r="L18" s="74">
        <f t="shared" si="0"/>
        <v>80</v>
      </c>
    </row>
    <row r="19" spans="1:12" ht="19.5" customHeight="1" thickBot="1">
      <c r="A19" s="7">
        <v>18</v>
      </c>
      <c r="B19" s="130" t="s">
        <v>285</v>
      </c>
      <c r="C19" s="29" t="s">
        <v>58</v>
      </c>
      <c r="D19" s="12">
        <v>0</v>
      </c>
      <c r="E19" s="80">
        <f>940+200+140+280+280+100+340+200+400+380+100+80+120+140</f>
        <v>3700</v>
      </c>
      <c r="F19" s="195"/>
      <c r="G19" s="159"/>
      <c r="H19" s="12"/>
      <c r="I19" s="80"/>
      <c r="J19" s="120"/>
      <c r="K19" s="80"/>
      <c r="L19" s="75">
        <f t="shared" si="0"/>
        <v>3700</v>
      </c>
    </row>
    <row r="20" spans="2:12" ht="15.75">
      <c r="B20" s="57" t="s">
        <v>292</v>
      </c>
      <c r="C20" s="53"/>
      <c r="D20" s="54">
        <f>41+46+28</f>
        <v>115</v>
      </c>
      <c r="E20" s="58"/>
      <c r="F20" s="54"/>
      <c r="G20" s="58"/>
      <c r="H20" s="54"/>
      <c r="I20" s="58"/>
      <c r="J20" s="58"/>
      <c r="K20" s="58"/>
      <c r="L20" s="54">
        <f>SUM(D20:K20)</f>
        <v>115</v>
      </c>
    </row>
    <row r="21" spans="2:12" ht="16.5" thickBot="1">
      <c r="B21" s="57"/>
      <c r="C21" s="53"/>
      <c r="D21" s="138" t="s">
        <v>394</v>
      </c>
      <c r="E21" s="138" t="s">
        <v>395</v>
      </c>
      <c r="F21" s="138" t="s">
        <v>394</v>
      </c>
      <c r="G21" s="138" t="s">
        <v>395</v>
      </c>
      <c r="H21" s="138" t="s">
        <v>394</v>
      </c>
      <c r="I21" s="138" t="s">
        <v>395</v>
      </c>
      <c r="J21" s="138"/>
      <c r="K21" s="138"/>
      <c r="L21" s="53"/>
    </row>
    <row r="22" spans="1:13" s="20" customFormat="1" ht="16.5" thickBot="1">
      <c r="A22" s="19"/>
      <c r="B22" s="65" t="s">
        <v>217</v>
      </c>
      <c r="D22" s="259">
        <f>SUM(D2:E20)</f>
        <v>5222</v>
      </c>
      <c r="E22" s="260"/>
      <c r="F22" s="259"/>
      <c r="G22" s="260"/>
      <c r="H22" s="259"/>
      <c r="I22" s="260"/>
      <c r="J22" s="259"/>
      <c r="K22" s="260"/>
      <c r="L22" s="64">
        <f>SUM(L2:L21)</f>
        <v>5222</v>
      </c>
      <c r="M22" s="127"/>
    </row>
    <row r="23" ht="12.75">
      <c r="D23" s="16"/>
    </row>
  </sheetData>
  <mergeCells count="8">
    <mergeCell ref="D1:E1"/>
    <mergeCell ref="D22:E22"/>
    <mergeCell ref="F1:G1"/>
    <mergeCell ref="F22:G22"/>
    <mergeCell ref="H1:I1"/>
    <mergeCell ref="H22:I22"/>
    <mergeCell ref="J1:K1"/>
    <mergeCell ref="J22:K22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&amp;C&amp;"Arial,tučné"&amp;16Sběr 2010 - 2011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L34" sqref="L3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11" width="12.7109375" style="1" customWidth="1"/>
    <col min="12" max="12" width="15.7109375" style="0" customWidth="1"/>
  </cols>
  <sheetData>
    <row r="1" spans="1:12" ht="24.75" customHeight="1" thickBot="1">
      <c r="A1" s="254" t="s">
        <v>114</v>
      </c>
      <c r="B1" s="8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6">
        <v>1</v>
      </c>
      <c r="B2" s="30" t="s">
        <v>212</v>
      </c>
      <c r="C2" s="31" t="s">
        <v>63</v>
      </c>
      <c r="D2" s="69">
        <f>30+7</f>
        <v>37</v>
      </c>
      <c r="E2" s="91"/>
      <c r="F2" s="197"/>
      <c r="G2" s="198"/>
      <c r="H2" s="69"/>
      <c r="I2" s="91"/>
      <c r="J2" s="144"/>
      <c r="K2" s="231"/>
      <c r="L2" s="50">
        <f>SUM(D2:K2)</f>
        <v>37</v>
      </c>
    </row>
    <row r="3" spans="1:12" ht="19.5" customHeight="1">
      <c r="A3" s="6">
        <v>2</v>
      </c>
      <c r="B3" s="32" t="s">
        <v>286</v>
      </c>
      <c r="C3" s="33" t="s">
        <v>61</v>
      </c>
      <c r="D3" s="68">
        <f>7+50</f>
        <v>57</v>
      </c>
      <c r="E3" s="92"/>
      <c r="F3" s="171"/>
      <c r="G3" s="160"/>
      <c r="H3" s="68"/>
      <c r="I3" s="92"/>
      <c r="J3" s="145"/>
      <c r="K3" s="92"/>
      <c r="L3" s="51">
        <f aca="true" t="shared" si="0" ref="L3:L22">SUM(D3:K3)</f>
        <v>57</v>
      </c>
    </row>
    <row r="4" spans="1:12" ht="19.5" customHeight="1">
      <c r="A4" s="6">
        <v>3</v>
      </c>
      <c r="B4" s="32" t="s">
        <v>219</v>
      </c>
      <c r="C4" s="33" t="s">
        <v>137</v>
      </c>
      <c r="D4" s="68">
        <v>61</v>
      </c>
      <c r="E4" s="90"/>
      <c r="F4" s="171"/>
      <c r="G4" s="156"/>
      <c r="H4" s="68"/>
      <c r="I4" s="90"/>
      <c r="J4" s="145"/>
      <c r="K4" s="90"/>
      <c r="L4" s="51">
        <f t="shared" si="0"/>
        <v>61</v>
      </c>
    </row>
    <row r="5" spans="1:12" ht="19.5" customHeight="1">
      <c r="A5" s="6">
        <v>4</v>
      </c>
      <c r="B5" s="32" t="s">
        <v>220</v>
      </c>
      <c r="C5" s="33" t="s">
        <v>14</v>
      </c>
      <c r="D5" s="68">
        <f>20+9</f>
        <v>29</v>
      </c>
      <c r="E5" s="90"/>
      <c r="F5" s="171"/>
      <c r="G5" s="156"/>
      <c r="H5" s="68"/>
      <c r="I5" s="90"/>
      <c r="J5" s="145"/>
      <c r="K5" s="90"/>
      <c r="L5" s="51">
        <f t="shared" si="0"/>
        <v>29</v>
      </c>
    </row>
    <row r="6" spans="1:12" ht="19.5" customHeight="1">
      <c r="A6" s="6">
        <v>5</v>
      </c>
      <c r="B6" s="32" t="s">
        <v>221</v>
      </c>
      <c r="C6" s="33" t="s">
        <v>31</v>
      </c>
      <c r="D6" s="68">
        <v>32</v>
      </c>
      <c r="E6" s="92"/>
      <c r="F6" s="171"/>
      <c r="G6" s="160"/>
      <c r="H6" s="68"/>
      <c r="I6" s="92"/>
      <c r="J6" s="145"/>
      <c r="K6" s="92"/>
      <c r="L6" s="51">
        <f t="shared" si="0"/>
        <v>32</v>
      </c>
    </row>
    <row r="7" spans="1:12" ht="19.5" customHeight="1">
      <c r="A7" s="6">
        <v>6</v>
      </c>
      <c r="B7" s="32" t="s">
        <v>222</v>
      </c>
      <c r="C7" s="33" t="s">
        <v>223</v>
      </c>
      <c r="D7" s="68">
        <v>123</v>
      </c>
      <c r="E7" s="90"/>
      <c r="F7" s="171"/>
      <c r="G7" s="156"/>
      <c r="H7" s="68"/>
      <c r="I7" s="90"/>
      <c r="J7" s="145"/>
      <c r="K7" s="92"/>
      <c r="L7" s="51">
        <f t="shared" si="0"/>
        <v>123</v>
      </c>
    </row>
    <row r="8" spans="1:12" ht="19.5" customHeight="1">
      <c r="A8" s="6">
        <v>7</v>
      </c>
      <c r="B8" s="32" t="s">
        <v>224</v>
      </c>
      <c r="C8" s="33" t="s">
        <v>52</v>
      </c>
      <c r="D8" s="68">
        <f>20.5+5</f>
        <v>25.5</v>
      </c>
      <c r="E8" s="90"/>
      <c r="F8" s="171"/>
      <c r="G8" s="156"/>
      <c r="H8" s="68"/>
      <c r="I8" s="90"/>
      <c r="J8" s="145"/>
      <c r="K8" s="90"/>
      <c r="L8" s="51">
        <f t="shared" si="0"/>
        <v>25.5</v>
      </c>
    </row>
    <row r="9" spans="1:12" ht="19.5" customHeight="1">
      <c r="A9" s="6">
        <v>8</v>
      </c>
      <c r="B9" s="32" t="s">
        <v>225</v>
      </c>
      <c r="C9" s="33" t="s">
        <v>54</v>
      </c>
      <c r="D9" s="68">
        <v>0</v>
      </c>
      <c r="E9" s="141">
        <f>40+140</f>
        <v>180</v>
      </c>
      <c r="F9" s="171"/>
      <c r="G9" s="199"/>
      <c r="H9" s="68"/>
      <c r="I9" s="141"/>
      <c r="J9" s="145"/>
      <c r="K9" s="92"/>
      <c r="L9" s="51">
        <f t="shared" si="0"/>
        <v>180</v>
      </c>
    </row>
    <row r="10" spans="1:12" ht="19.5" customHeight="1">
      <c r="A10" s="6">
        <v>9</v>
      </c>
      <c r="B10" s="32" t="s">
        <v>46</v>
      </c>
      <c r="C10" s="33" t="s">
        <v>29</v>
      </c>
      <c r="D10" s="68">
        <f>10+4</f>
        <v>14</v>
      </c>
      <c r="E10" s="92">
        <f>120+100+120+200+120+120+130</f>
        <v>910</v>
      </c>
      <c r="F10" s="171"/>
      <c r="G10" s="160"/>
      <c r="H10" s="68"/>
      <c r="I10" s="92"/>
      <c r="J10" s="145"/>
      <c r="K10" s="92"/>
      <c r="L10" s="51">
        <f t="shared" si="0"/>
        <v>924</v>
      </c>
    </row>
    <row r="11" spans="1:12" ht="19.5" customHeight="1">
      <c r="A11" s="6">
        <v>10</v>
      </c>
      <c r="B11" s="32" t="s">
        <v>287</v>
      </c>
      <c r="C11" s="33" t="s">
        <v>63</v>
      </c>
      <c r="D11" s="68">
        <v>0</v>
      </c>
      <c r="E11" s="92">
        <f>110+90</f>
        <v>200</v>
      </c>
      <c r="F11" s="171"/>
      <c r="G11" s="160"/>
      <c r="H11" s="68"/>
      <c r="I11" s="92"/>
      <c r="J11" s="145"/>
      <c r="K11" s="92"/>
      <c r="L11" s="51">
        <f t="shared" si="0"/>
        <v>200</v>
      </c>
    </row>
    <row r="12" spans="1:12" ht="19.5" customHeight="1">
      <c r="A12" s="6">
        <v>11</v>
      </c>
      <c r="B12" s="32" t="s">
        <v>97</v>
      </c>
      <c r="C12" s="33" t="s">
        <v>16</v>
      </c>
      <c r="D12" s="136">
        <v>117</v>
      </c>
      <c r="E12" s="92"/>
      <c r="F12" s="200"/>
      <c r="G12" s="160"/>
      <c r="H12" s="136"/>
      <c r="I12" s="92"/>
      <c r="J12" s="145"/>
      <c r="K12" s="92"/>
      <c r="L12" s="51">
        <f t="shared" si="0"/>
        <v>117</v>
      </c>
    </row>
    <row r="13" spans="1:12" ht="19.5" customHeight="1">
      <c r="A13" s="6">
        <v>12</v>
      </c>
      <c r="B13" s="32" t="s">
        <v>227</v>
      </c>
      <c r="C13" s="33" t="s">
        <v>67</v>
      </c>
      <c r="D13" s="68">
        <v>86</v>
      </c>
      <c r="E13" s="90"/>
      <c r="F13" s="171"/>
      <c r="G13" s="156"/>
      <c r="H13" s="68"/>
      <c r="I13" s="90"/>
      <c r="J13" s="145"/>
      <c r="K13" s="90"/>
      <c r="L13" s="51">
        <f t="shared" si="0"/>
        <v>86</v>
      </c>
    </row>
    <row r="14" spans="1:12" ht="19.5" customHeight="1">
      <c r="A14" s="6">
        <v>13</v>
      </c>
      <c r="B14" s="32" t="s">
        <v>391</v>
      </c>
      <c r="C14" s="33" t="s">
        <v>16</v>
      </c>
      <c r="D14" s="68">
        <v>29</v>
      </c>
      <c r="E14" s="90"/>
      <c r="F14" s="171"/>
      <c r="G14" s="156"/>
      <c r="H14" s="68"/>
      <c r="I14" s="90"/>
      <c r="J14" s="171"/>
      <c r="K14" s="90"/>
      <c r="L14" s="51">
        <f t="shared" si="0"/>
        <v>29</v>
      </c>
    </row>
    <row r="15" spans="1:12" ht="19.5" customHeight="1">
      <c r="A15" s="6">
        <v>14</v>
      </c>
      <c r="B15" s="32" t="s">
        <v>147</v>
      </c>
      <c r="C15" s="33" t="s">
        <v>10</v>
      </c>
      <c r="D15" s="68">
        <v>21</v>
      </c>
      <c r="E15" s="90"/>
      <c r="F15" s="171"/>
      <c r="G15" s="156"/>
      <c r="H15" s="68"/>
      <c r="I15" s="90"/>
      <c r="J15" s="145"/>
      <c r="K15" s="90"/>
      <c r="L15" s="51">
        <f t="shared" si="0"/>
        <v>21</v>
      </c>
    </row>
    <row r="16" spans="1:12" ht="19.5" customHeight="1">
      <c r="A16" s="6">
        <v>15</v>
      </c>
      <c r="B16" s="32" t="s">
        <v>74</v>
      </c>
      <c r="C16" s="33" t="s">
        <v>29</v>
      </c>
      <c r="D16" s="68">
        <f>114.5+15</f>
        <v>129.5</v>
      </c>
      <c r="E16" s="90"/>
      <c r="F16" s="171"/>
      <c r="G16" s="156"/>
      <c r="H16" s="68"/>
      <c r="I16" s="90"/>
      <c r="J16" s="145"/>
      <c r="K16" s="90"/>
      <c r="L16" s="51">
        <f t="shared" si="0"/>
        <v>129.5</v>
      </c>
    </row>
    <row r="17" spans="1:12" ht="19.5" customHeight="1">
      <c r="A17" s="6">
        <v>16</v>
      </c>
      <c r="B17" s="32" t="s">
        <v>228</v>
      </c>
      <c r="C17" s="33" t="s">
        <v>39</v>
      </c>
      <c r="D17" s="68">
        <v>0</v>
      </c>
      <c r="E17" s="90"/>
      <c r="F17" s="171"/>
      <c r="G17" s="156"/>
      <c r="H17" s="68"/>
      <c r="I17" s="90"/>
      <c r="J17" s="145"/>
      <c r="K17" s="90"/>
      <c r="L17" s="51">
        <f t="shared" si="0"/>
        <v>0</v>
      </c>
    </row>
    <row r="18" spans="1:12" ht="19.5" customHeight="1">
      <c r="A18" s="6">
        <v>17</v>
      </c>
      <c r="B18" s="32" t="s">
        <v>256</v>
      </c>
      <c r="C18" s="33" t="s">
        <v>56</v>
      </c>
      <c r="D18" s="68">
        <v>5</v>
      </c>
      <c r="E18" s="90"/>
      <c r="F18" s="171"/>
      <c r="G18" s="156"/>
      <c r="H18" s="68"/>
      <c r="I18" s="90"/>
      <c r="J18" s="145"/>
      <c r="K18" s="90"/>
      <c r="L18" s="51">
        <f t="shared" si="0"/>
        <v>5</v>
      </c>
    </row>
    <row r="19" spans="1:12" ht="19.5" customHeight="1">
      <c r="A19" s="6">
        <v>18</v>
      </c>
      <c r="B19" s="32" t="s">
        <v>229</v>
      </c>
      <c r="C19" s="33" t="s">
        <v>230</v>
      </c>
      <c r="D19" s="68">
        <v>67</v>
      </c>
      <c r="E19" s="92">
        <f>160+80</f>
        <v>240</v>
      </c>
      <c r="F19" s="171"/>
      <c r="G19" s="160"/>
      <c r="H19" s="68"/>
      <c r="I19" s="92"/>
      <c r="J19" s="145"/>
      <c r="K19" s="92"/>
      <c r="L19" s="51">
        <f t="shared" si="0"/>
        <v>307</v>
      </c>
    </row>
    <row r="20" spans="1:12" ht="19.5" customHeight="1">
      <c r="A20" s="6">
        <v>19</v>
      </c>
      <c r="B20" s="32" t="s">
        <v>231</v>
      </c>
      <c r="C20" s="33" t="s">
        <v>75</v>
      </c>
      <c r="D20" s="68">
        <f>100+8</f>
        <v>108</v>
      </c>
      <c r="E20" s="90"/>
      <c r="F20" s="171"/>
      <c r="G20" s="156"/>
      <c r="H20" s="68"/>
      <c r="I20" s="90"/>
      <c r="J20" s="145"/>
      <c r="K20" s="90"/>
      <c r="L20" s="51">
        <f t="shared" si="0"/>
        <v>108</v>
      </c>
    </row>
    <row r="21" spans="1:12" ht="19.5" customHeight="1">
      <c r="A21" s="6">
        <v>20</v>
      </c>
      <c r="B21" s="32" t="s">
        <v>232</v>
      </c>
      <c r="C21" s="33" t="s">
        <v>54</v>
      </c>
      <c r="D21" s="68">
        <v>40</v>
      </c>
      <c r="E21" s="90"/>
      <c r="F21" s="171"/>
      <c r="G21" s="156"/>
      <c r="H21" s="68"/>
      <c r="I21" s="90"/>
      <c r="J21" s="145"/>
      <c r="K21" s="90"/>
      <c r="L21" s="51">
        <f t="shared" si="0"/>
        <v>40</v>
      </c>
    </row>
    <row r="22" spans="1:12" ht="19.5" customHeight="1" thickBot="1">
      <c r="A22" s="7">
        <v>21</v>
      </c>
      <c r="B22" s="34" t="s">
        <v>233</v>
      </c>
      <c r="C22" s="35" t="s">
        <v>234</v>
      </c>
      <c r="D22" s="93">
        <v>0</v>
      </c>
      <c r="E22" s="94"/>
      <c r="F22" s="201"/>
      <c r="G22" s="161"/>
      <c r="H22" s="93"/>
      <c r="I22" s="94"/>
      <c r="J22" s="172"/>
      <c r="K22" s="94"/>
      <c r="L22" s="52">
        <f t="shared" si="0"/>
        <v>0</v>
      </c>
    </row>
    <row r="23" spans="1:12" ht="15.75">
      <c r="A23" s="17"/>
      <c r="B23" s="57" t="s">
        <v>292</v>
      </c>
      <c r="C23" s="59"/>
      <c r="D23" s="70">
        <v>27</v>
      </c>
      <c r="E23" s="58"/>
      <c r="F23" s="70"/>
      <c r="G23" s="58"/>
      <c r="H23" s="70"/>
      <c r="I23" s="58"/>
      <c r="J23" s="58"/>
      <c r="K23" s="54"/>
      <c r="L23" s="62">
        <f>SUM(D23:K23)</f>
        <v>27</v>
      </c>
    </row>
    <row r="24" spans="1:12" ht="16.5" thickBot="1">
      <c r="A24" s="17"/>
      <c r="B24" s="57"/>
      <c r="C24" s="59"/>
      <c r="D24" s="138" t="s">
        <v>394</v>
      </c>
      <c r="E24" s="138" t="s">
        <v>395</v>
      </c>
      <c r="F24" s="138" t="s">
        <v>394</v>
      </c>
      <c r="G24" s="138" t="s">
        <v>395</v>
      </c>
      <c r="H24" s="138" t="s">
        <v>394</v>
      </c>
      <c r="I24" s="138" t="s">
        <v>395</v>
      </c>
      <c r="J24" s="138"/>
      <c r="K24" s="138"/>
      <c r="L24" s="63"/>
    </row>
    <row r="25" spans="1:13" s="20" customFormat="1" ht="16.5" thickBot="1">
      <c r="A25" s="19"/>
      <c r="B25" s="65" t="s">
        <v>217</v>
      </c>
      <c r="D25" s="259">
        <f>SUM(D2:E23)</f>
        <v>2538</v>
      </c>
      <c r="E25" s="260"/>
      <c r="F25" s="263"/>
      <c r="G25" s="260"/>
      <c r="H25" s="263"/>
      <c r="I25" s="260"/>
      <c r="J25" s="259"/>
      <c r="K25" s="260"/>
      <c r="L25" s="64">
        <f>SUM(L2:L24)</f>
        <v>2538</v>
      </c>
      <c r="M25" s="127"/>
    </row>
    <row r="26" ht="12.75">
      <c r="L26" s="16"/>
    </row>
    <row r="27" spans="4:8" ht="12.75">
      <c r="D27" s="13"/>
      <c r="F27" s="13"/>
      <c r="H27" s="13"/>
    </row>
  </sheetData>
  <mergeCells count="8">
    <mergeCell ref="D1:E1"/>
    <mergeCell ref="D25:E25"/>
    <mergeCell ref="F1:G1"/>
    <mergeCell ref="F25:G25"/>
    <mergeCell ref="H1:I1"/>
    <mergeCell ref="H25:I25"/>
    <mergeCell ref="J1:K1"/>
    <mergeCell ref="J25:K25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&amp;C&amp;"Arial,tučné"&amp;16Sběr 2010 - 2011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L2" sqref="L2:L21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4" width="12.7109375" style="0" customWidth="1"/>
    <col min="5" max="5" width="12.7109375" style="1" customWidth="1"/>
    <col min="6" max="6" width="12.7109375" style="0" customWidth="1"/>
    <col min="7" max="7" width="12.7109375" style="1" customWidth="1"/>
    <col min="8" max="8" width="12.7109375" style="0" customWidth="1"/>
    <col min="9" max="11" width="12.7109375" style="1" customWidth="1"/>
    <col min="12" max="12" width="15.7109375" style="0" customWidth="1"/>
  </cols>
  <sheetData>
    <row r="1" spans="1:12" ht="24.75" customHeight="1" thickBot="1">
      <c r="A1" s="175" t="s">
        <v>258</v>
      </c>
      <c r="B1" s="8" t="s">
        <v>215</v>
      </c>
      <c r="C1" s="3" t="s">
        <v>216</v>
      </c>
      <c r="D1" s="261" t="s">
        <v>389</v>
      </c>
      <c r="E1" s="258"/>
      <c r="F1" s="261"/>
      <c r="G1" s="262"/>
      <c r="H1" s="258"/>
      <c r="I1" s="262"/>
      <c r="J1" s="261"/>
      <c r="K1" s="262"/>
      <c r="L1" s="49" t="s">
        <v>257</v>
      </c>
    </row>
    <row r="2" spans="1:12" ht="19.5" customHeight="1">
      <c r="A2" s="36">
        <v>1</v>
      </c>
      <c r="B2" s="30" t="s">
        <v>235</v>
      </c>
      <c r="C2" s="31" t="s">
        <v>79</v>
      </c>
      <c r="D2" s="9">
        <v>50</v>
      </c>
      <c r="E2" s="244"/>
      <c r="F2" s="193"/>
      <c r="G2" s="158"/>
      <c r="H2" s="9"/>
      <c r="I2" s="76"/>
      <c r="J2" s="122"/>
      <c r="K2" s="78"/>
      <c r="L2" s="50">
        <f>SUM(D2:K2)</f>
        <v>50</v>
      </c>
    </row>
    <row r="3" spans="1:12" ht="19.5" customHeight="1">
      <c r="A3" s="37">
        <v>2</v>
      </c>
      <c r="B3" s="32" t="s">
        <v>180</v>
      </c>
      <c r="C3" s="33" t="s">
        <v>39</v>
      </c>
      <c r="D3" s="10">
        <v>18</v>
      </c>
      <c r="E3" s="79"/>
      <c r="F3" s="194"/>
      <c r="G3" s="143"/>
      <c r="H3" s="10"/>
      <c r="I3" s="77"/>
      <c r="J3" s="119"/>
      <c r="K3" s="77"/>
      <c r="L3" s="51">
        <f aca="true" t="shared" si="0" ref="L3:L21">SUM(D3:K3)</f>
        <v>18</v>
      </c>
    </row>
    <row r="4" spans="1:12" ht="19.5" customHeight="1">
      <c r="A4" s="37">
        <v>3</v>
      </c>
      <c r="B4" s="32" t="s">
        <v>236</v>
      </c>
      <c r="C4" s="33" t="s">
        <v>45</v>
      </c>
      <c r="D4" s="10">
        <v>4</v>
      </c>
      <c r="E4" s="79"/>
      <c r="F4" s="194"/>
      <c r="G4" s="143"/>
      <c r="H4" s="10"/>
      <c r="I4" s="77"/>
      <c r="J4" s="119"/>
      <c r="K4" s="77"/>
      <c r="L4" s="51">
        <f t="shared" si="0"/>
        <v>4</v>
      </c>
    </row>
    <row r="5" spans="1:12" ht="19.5" customHeight="1">
      <c r="A5" s="37">
        <v>4</v>
      </c>
      <c r="B5" s="32" t="s">
        <v>237</v>
      </c>
      <c r="C5" s="33" t="s">
        <v>12</v>
      </c>
      <c r="D5" s="10">
        <v>7</v>
      </c>
      <c r="E5" s="79"/>
      <c r="F5" s="194"/>
      <c r="G5" s="143"/>
      <c r="H5" s="10"/>
      <c r="I5" s="77"/>
      <c r="J5" s="119"/>
      <c r="K5" s="77"/>
      <c r="L5" s="51">
        <f t="shared" si="0"/>
        <v>7</v>
      </c>
    </row>
    <row r="6" spans="1:12" ht="19.5" customHeight="1">
      <c r="A6" s="6">
        <v>5</v>
      </c>
      <c r="B6" s="32" t="s">
        <v>238</v>
      </c>
      <c r="C6" s="33" t="s">
        <v>75</v>
      </c>
      <c r="D6" s="10">
        <v>0</v>
      </c>
      <c r="E6" s="79"/>
      <c r="F6" s="194"/>
      <c r="G6" s="143"/>
      <c r="H6" s="10"/>
      <c r="I6" s="77"/>
      <c r="J6" s="119"/>
      <c r="K6" s="77"/>
      <c r="L6" s="51">
        <f t="shared" si="0"/>
        <v>0</v>
      </c>
    </row>
    <row r="7" spans="1:12" ht="19.5" customHeight="1">
      <c r="A7" s="6">
        <v>6</v>
      </c>
      <c r="B7" s="32" t="s">
        <v>245</v>
      </c>
      <c r="C7" s="33" t="s">
        <v>45</v>
      </c>
      <c r="D7" s="10">
        <v>32</v>
      </c>
      <c r="E7" s="79"/>
      <c r="F7" s="194"/>
      <c r="G7" s="143"/>
      <c r="H7" s="10"/>
      <c r="I7" s="77"/>
      <c r="J7" s="119"/>
      <c r="K7" s="77"/>
      <c r="L7" s="51">
        <f t="shared" si="0"/>
        <v>32</v>
      </c>
    </row>
    <row r="8" spans="1:12" ht="19.5" customHeight="1">
      <c r="A8" s="6">
        <v>7</v>
      </c>
      <c r="B8" s="32" t="s">
        <v>93</v>
      </c>
      <c r="C8" s="33" t="s">
        <v>67</v>
      </c>
      <c r="D8" s="10">
        <v>0</v>
      </c>
      <c r="E8" s="79">
        <v>40</v>
      </c>
      <c r="F8" s="194"/>
      <c r="G8" s="155"/>
      <c r="H8" s="10"/>
      <c r="I8" s="79"/>
      <c r="J8" s="119"/>
      <c r="K8" s="79"/>
      <c r="L8" s="51">
        <f t="shared" si="0"/>
        <v>40</v>
      </c>
    </row>
    <row r="9" spans="1:12" ht="19.5" customHeight="1">
      <c r="A9" s="6">
        <v>8</v>
      </c>
      <c r="B9" s="32" t="s">
        <v>288</v>
      </c>
      <c r="C9" s="33" t="s">
        <v>29</v>
      </c>
      <c r="D9" s="10">
        <v>0</v>
      </c>
      <c r="E9" s="79"/>
      <c r="F9" s="194"/>
      <c r="G9" s="143"/>
      <c r="H9" s="10"/>
      <c r="I9" s="77"/>
      <c r="J9" s="119"/>
      <c r="K9" s="77"/>
      <c r="L9" s="51">
        <f t="shared" si="0"/>
        <v>0</v>
      </c>
    </row>
    <row r="10" spans="1:12" ht="19.5" customHeight="1">
      <c r="A10" s="6">
        <v>9</v>
      </c>
      <c r="B10" s="32" t="s">
        <v>239</v>
      </c>
      <c r="C10" s="33" t="s">
        <v>45</v>
      </c>
      <c r="D10" s="10">
        <v>278</v>
      </c>
      <c r="E10" s="79"/>
      <c r="F10" s="194"/>
      <c r="G10" s="143"/>
      <c r="H10" s="10"/>
      <c r="I10" s="77"/>
      <c r="J10" s="119"/>
      <c r="K10" s="77"/>
      <c r="L10" s="51">
        <f t="shared" si="0"/>
        <v>278</v>
      </c>
    </row>
    <row r="11" spans="1:12" ht="19.5" customHeight="1">
      <c r="A11" s="6">
        <v>10</v>
      </c>
      <c r="B11" s="32" t="s">
        <v>444</v>
      </c>
      <c r="C11" s="33" t="s">
        <v>73</v>
      </c>
      <c r="D11" s="10">
        <v>0</v>
      </c>
      <c r="E11" s="79"/>
      <c r="F11" s="194"/>
      <c r="G11" s="143"/>
      <c r="H11" s="10"/>
      <c r="I11" s="77"/>
      <c r="J11" s="119"/>
      <c r="K11" s="77"/>
      <c r="L11" s="51">
        <f t="shared" si="0"/>
        <v>0</v>
      </c>
    </row>
    <row r="12" spans="1:12" ht="19.5" customHeight="1">
      <c r="A12" s="6">
        <v>11</v>
      </c>
      <c r="B12" s="32" t="s">
        <v>240</v>
      </c>
      <c r="C12" s="33" t="s">
        <v>23</v>
      </c>
      <c r="D12" s="10">
        <v>55</v>
      </c>
      <c r="E12" s="79"/>
      <c r="F12" s="194"/>
      <c r="G12" s="143"/>
      <c r="H12" s="10"/>
      <c r="I12" s="77"/>
      <c r="J12" s="119"/>
      <c r="K12" s="79"/>
      <c r="L12" s="51">
        <f t="shared" si="0"/>
        <v>55</v>
      </c>
    </row>
    <row r="13" spans="1:12" ht="19.5" customHeight="1">
      <c r="A13" s="6">
        <v>12</v>
      </c>
      <c r="B13" s="32" t="s">
        <v>241</v>
      </c>
      <c r="C13" s="33" t="s">
        <v>67</v>
      </c>
      <c r="D13" s="10">
        <v>0</v>
      </c>
      <c r="E13" s="79">
        <v>80</v>
      </c>
      <c r="F13" s="194"/>
      <c r="G13" s="143"/>
      <c r="H13" s="10"/>
      <c r="I13" s="77"/>
      <c r="J13" s="119"/>
      <c r="K13" s="77"/>
      <c r="L13" s="51">
        <f t="shared" si="0"/>
        <v>80</v>
      </c>
    </row>
    <row r="14" spans="1:12" ht="19.5" customHeight="1">
      <c r="A14" s="6">
        <v>13</v>
      </c>
      <c r="B14" s="32" t="s">
        <v>349</v>
      </c>
      <c r="C14" s="33" t="s">
        <v>350</v>
      </c>
      <c r="D14" s="136">
        <v>0</v>
      </c>
      <c r="E14" s="79">
        <f>460+60+120</f>
        <v>640</v>
      </c>
      <c r="F14" s="191"/>
      <c r="G14" s="155"/>
      <c r="H14" s="135"/>
      <c r="I14" s="79"/>
      <c r="J14" s="119"/>
      <c r="K14" s="79"/>
      <c r="L14" s="51">
        <f t="shared" si="0"/>
        <v>640</v>
      </c>
    </row>
    <row r="15" spans="1:12" ht="19.5" customHeight="1">
      <c r="A15" s="6">
        <v>14</v>
      </c>
      <c r="B15" s="32" t="s">
        <v>253</v>
      </c>
      <c r="C15" s="33" t="s">
        <v>226</v>
      </c>
      <c r="D15" s="10">
        <v>2.5</v>
      </c>
      <c r="E15" s="79"/>
      <c r="F15" s="194"/>
      <c r="G15" s="143"/>
      <c r="H15" s="10"/>
      <c r="I15" s="77"/>
      <c r="J15" s="119"/>
      <c r="K15" s="77"/>
      <c r="L15" s="51">
        <f t="shared" si="0"/>
        <v>2.5</v>
      </c>
    </row>
    <row r="16" spans="1:12" ht="19.5" customHeight="1">
      <c r="A16" s="6">
        <v>15</v>
      </c>
      <c r="B16" s="32" t="s">
        <v>242</v>
      </c>
      <c r="C16" s="33" t="s">
        <v>33</v>
      </c>
      <c r="D16" s="10">
        <v>0</v>
      </c>
      <c r="E16" s="79"/>
      <c r="F16" s="194"/>
      <c r="G16" s="143"/>
      <c r="H16" s="10"/>
      <c r="I16" s="77"/>
      <c r="J16" s="119"/>
      <c r="K16" s="77"/>
      <c r="L16" s="51">
        <f t="shared" si="0"/>
        <v>0</v>
      </c>
    </row>
    <row r="17" spans="1:12" ht="19.5" customHeight="1">
      <c r="A17" s="6">
        <v>16</v>
      </c>
      <c r="B17" s="32" t="s">
        <v>243</v>
      </c>
      <c r="C17" s="33" t="s">
        <v>42</v>
      </c>
      <c r="D17" s="10">
        <v>0</v>
      </c>
      <c r="E17" s="79"/>
      <c r="F17" s="194"/>
      <c r="G17" s="143"/>
      <c r="H17" s="10"/>
      <c r="I17" s="77"/>
      <c r="J17" s="119"/>
      <c r="K17" s="77"/>
      <c r="L17" s="51">
        <f t="shared" si="0"/>
        <v>0</v>
      </c>
    </row>
    <row r="18" spans="1:12" ht="19.5" customHeight="1">
      <c r="A18" s="6">
        <v>17</v>
      </c>
      <c r="B18" s="32" t="s">
        <v>244</v>
      </c>
      <c r="C18" s="33" t="s">
        <v>47</v>
      </c>
      <c r="D18" s="10">
        <v>15</v>
      </c>
      <c r="E18" s="79"/>
      <c r="F18" s="194"/>
      <c r="G18" s="143"/>
      <c r="H18" s="10"/>
      <c r="I18" s="77"/>
      <c r="J18" s="119"/>
      <c r="K18" s="77"/>
      <c r="L18" s="51">
        <f t="shared" si="0"/>
        <v>15</v>
      </c>
    </row>
    <row r="19" spans="1:12" ht="19.5" customHeight="1">
      <c r="A19" s="6">
        <v>18</v>
      </c>
      <c r="B19" s="32" t="s">
        <v>246</v>
      </c>
      <c r="C19" s="33" t="s">
        <v>8</v>
      </c>
      <c r="D19" s="10">
        <f>67+30</f>
        <v>97</v>
      </c>
      <c r="E19" s="79"/>
      <c r="F19" s="194"/>
      <c r="G19" s="143"/>
      <c r="H19" s="10"/>
      <c r="I19" s="77"/>
      <c r="J19" s="119"/>
      <c r="K19" s="77"/>
      <c r="L19" s="51">
        <f t="shared" si="0"/>
        <v>97</v>
      </c>
    </row>
    <row r="20" spans="1:12" ht="19.5" customHeight="1">
      <c r="A20" s="6">
        <v>19</v>
      </c>
      <c r="B20" s="32" t="s">
        <v>229</v>
      </c>
      <c r="C20" s="33" t="s">
        <v>16</v>
      </c>
      <c r="D20" s="10">
        <v>77</v>
      </c>
      <c r="E20" s="79"/>
      <c r="F20" s="194"/>
      <c r="G20" s="143"/>
      <c r="H20" s="10"/>
      <c r="I20" s="77"/>
      <c r="J20" s="119"/>
      <c r="K20" s="77"/>
      <c r="L20" s="51">
        <f t="shared" si="0"/>
        <v>77</v>
      </c>
    </row>
    <row r="21" spans="1:12" ht="19.5" customHeight="1" thickBot="1">
      <c r="A21" s="7">
        <v>20</v>
      </c>
      <c r="B21" s="34" t="s">
        <v>247</v>
      </c>
      <c r="C21" s="35" t="s">
        <v>20</v>
      </c>
      <c r="D21" s="12">
        <v>0</v>
      </c>
      <c r="E21" s="80"/>
      <c r="F21" s="195"/>
      <c r="G21" s="157"/>
      <c r="H21" s="12"/>
      <c r="I21" s="81"/>
      <c r="J21" s="120"/>
      <c r="K21" s="81"/>
      <c r="L21" s="52">
        <f t="shared" si="0"/>
        <v>0</v>
      </c>
    </row>
    <row r="22" spans="1:12" ht="15.75">
      <c r="A22" s="17"/>
      <c r="B22" s="57" t="s">
        <v>292</v>
      </c>
      <c r="C22" s="53"/>
      <c r="D22" s="55"/>
      <c r="E22" s="55"/>
      <c r="F22" s="55"/>
      <c r="G22" s="55"/>
      <c r="H22" s="55"/>
      <c r="I22" s="55"/>
      <c r="J22" s="55"/>
      <c r="K22" s="55"/>
      <c r="L22" s="54">
        <f>SUM(D22:K22)</f>
        <v>0</v>
      </c>
    </row>
    <row r="23" spans="4:11" ht="13.5" thickBot="1">
      <c r="D23" s="138" t="s">
        <v>394</v>
      </c>
      <c r="E23" s="138" t="s">
        <v>395</v>
      </c>
      <c r="F23" s="138" t="s">
        <v>394</v>
      </c>
      <c r="G23" s="138" t="s">
        <v>395</v>
      </c>
      <c r="H23" s="138" t="s">
        <v>394</v>
      </c>
      <c r="I23" s="138" t="s">
        <v>395</v>
      </c>
      <c r="J23" s="138"/>
      <c r="K23" s="138"/>
    </row>
    <row r="24" spans="1:13" s="20" customFormat="1" ht="16.5" thickBot="1">
      <c r="A24" s="19"/>
      <c r="B24" s="65" t="s">
        <v>217</v>
      </c>
      <c r="D24" s="259">
        <f>SUM(D2:E22)</f>
        <v>1395.5</v>
      </c>
      <c r="E24" s="260"/>
      <c r="F24" s="263"/>
      <c r="G24" s="260"/>
      <c r="H24" s="263"/>
      <c r="I24" s="260"/>
      <c r="J24" s="259"/>
      <c r="K24" s="260"/>
      <c r="L24" s="64">
        <f>SUM(L2:L23)</f>
        <v>1395.5</v>
      </c>
      <c r="M24" s="127"/>
    </row>
    <row r="26" spans="2:8" ht="12.75">
      <c r="B26" s="15"/>
      <c r="D26" s="16"/>
      <c r="F26" s="16"/>
      <c r="H26" s="16"/>
    </row>
  </sheetData>
  <mergeCells count="8">
    <mergeCell ref="D1:E1"/>
    <mergeCell ref="D24:E24"/>
    <mergeCell ref="F1:G1"/>
    <mergeCell ref="F24:G24"/>
    <mergeCell ref="H1:I1"/>
    <mergeCell ref="H24:I24"/>
    <mergeCell ref="J1:K1"/>
    <mergeCell ref="J24:K24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  <headerFooter alignWithMargins="0">
    <oddHeader>&amp;C&amp;"Arial,tučné"&amp;16Sběr 2010 - 2011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2010-10-05T07:17:14Z</cp:lastPrinted>
  <dcterms:created xsi:type="dcterms:W3CDTF">1997-01-24T11:07:25Z</dcterms:created>
  <dcterms:modified xsi:type="dcterms:W3CDTF">2010-10-05T07:32:45Z</dcterms:modified>
  <cp:category/>
  <cp:version/>
  <cp:contentType/>
  <cp:contentStatus/>
</cp:coreProperties>
</file>